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tremcoinc-my.sharepoint.com/personal/dianatorres_tremcoinc_com/Documents/Documents/Toxement/TREMCO 2/TREMCO/CALCULADORA/CALCULADORAS 2024/VERSION MERCADEO AGO 2024/"/>
    </mc:Choice>
  </mc:AlternateContent>
  <xr:revisionPtr revIDLastSave="148" documentId="13_ncr:1_{1891A845-00DC-49D5-A44F-9F895B78FB1A}" xr6:coauthVersionLast="47" xr6:coauthVersionMax="47" xr10:uidLastSave="{A47DD228-F2EF-4F32-AF74-C68BAE688D81}"/>
  <bookViews>
    <workbookView xWindow="28680" yWindow="-120" windowWidth="29040" windowHeight="15720" xr2:uid="{00000000-000D-0000-FFFF-FFFF00000000}"/>
  </bookViews>
  <sheets>
    <sheet name="IMPERMEABILIZACIONES ENTERRADA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F53" i="2" s="1"/>
  <c r="F44" i="2"/>
  <c r="J44" i="2" s="1"/>
  <c r="F38" i="2"/>
  <c r="J38" i="2" s="1"/>
  <c r="F37" i="2"/>
  <c r="F29" i="2"/>
  <c r="J29" i="2" s="1"/>
  <c r="F45" i="2"/>
  <c r="J45" i="2" s="1"/>
  <c r="F43" i="2"/>
  <c r="J43" i="2" s="1"/>
  <c r="F42" i="2"/>
  <c r="J42" i="2" s="1"/>
  <c r="J37" i="2"/>
  <c r="F33" i="2"/>
  <c r="J33" i="2" s="1"/>
  <c r="F49" i="2" l="1"/>
  <c r="J49" i="2" s="1"/>
  <c r="F52" i="2"/>
  <c r="J52" i="2" s="1"/>
  <c r="J53" i="2"/>
  <c r="F50" i="2" l="1"/>
  <c r="J50" i="2" s="1"/>
  <c r="F51" i="2" s="1"/>
  <c r="J51" i="2" s="1"/>
</calcChain>
</file>

<file path=xl/sharedStrings.xml><?xml version="1.0" encoding="utf-8"?>
<sst xmlns="http://schemas.openxmlformats.org/spreadsheetml/2006/main" count="105" uniqueCount="61">
  <si>
    <t>PRODUCTO</t>
  </si>
  <si>
    <t>RENDIMIENTO</t>
  </si>
  <si>
    <t>CANTIDADES REQUERIDAS</t>
  </si>
  <si>
    <t>TREMPROOF 250 GC</t>
  </si>
  <si>
    <t>m2</t>
  </si>
  <si>
    <t>PRESENTACIÓN</t>
  </si>
  <si>
    <t>Cuñete * 5 galones</t>
  </si>
  <si>
    <t>Arena</t>
  </si>
  <si>
    <t>Impermeabilizante</t>
  </si>
  <si>
    <t>VULKEM 171 PRIMER</t>
  </si>
  <si>
    <t>Imprimante Base</t>
  </si>
  <si>
    <t>MONO PRIMER</t>
  </si>
  <si>
    <t>kg</t>
  </si>
  <si>
    <t>EUCOFILLER MEDIO</t>
  </si>
  <si>
    <t>VULKEM 350 NF SL</t>
  </si>
  <si>
    <t xml:space="preserve">0.3 kg/m2/capa; éste puede variar dependiendo de la rugosidad y absorción de la superficie. </t>
  </si>
  <si>
    <t>El rendimiento es de 0.5 kg/m2</t>
  </si>
  <si>
    <t>Lata * 1 galón</t>
  </si>
  <si>
    <t>PERMANENT SEAM TAPE</t>
  </si>
  <si>
    <t>PARAPRIMER</t>
  </si>
  <si>
    <t>Rollos</t>
  </si>
  <si>
    <t>1,2m x 7,3m  8,76m2/Rollo</t>
  </si>
  <si>
    <t>8,2 m/Rollo Paraseal</t>
  </si>
  <si>
    <t>6,3 m2/Gal</t>
  </si>
  <si>
    <t>m</t>
  </si>
  <si>
    <t>Rollos de 22 m</t>
  </si>
  <si>
    <t>Galones</t>
  </si>
  <si>
    <t>Bolsa * 30 kg</t>
  </si>
  <si>
    <t>El rendimiento es de 2.3 m2/gal (0,43/m2) a un espesor húmedo de 60 mils (1.5 mm).</t>
  </si>
  <si>
    <t>Unidad * 3 kg</t>
  </si>
  <si>
    <t>Membrana de Impermeabilización Dual</t>
  </si>
  <si>
    <t>Cinta para traslapos</t>
  </si>
  <si>
    <t>Membrana Impermeabilizante</t>
  </si>
  <si>
    <t>Imprimante para la cinta (Puede ser opcional en clima cálido)</t>
  </si>
  <si>
    <t>TREMPROOF 201/60</t>
  </si>
  <si>
    <t>El rendimiento es de 8,08 m2/Rollo</t>
  </si>
  <si>
    <t>PARASEAL STD*</t>
  </si>
  <si>
    <t xml:space="preserve">El rendimiento es de 40 m2/gal </t>
  </si>
  <si>
    <t>El rendimiento es de 3.72 m2/gal (0.27 gal/m2) a un espesor húmedo de 40 mils (1.0 mm).</t>
  </si>
  <si>
    <t>PROYECTO</t>
  </si>
  <si>
    <t>FECHA</t>
  </si>
  <si>
    <t>CLIENTE</t>
  </si>
  <si>
    <t>CIUDAD</t>
  </si>
  <si>
    <t>CONTACTO</t>
  </si>
  <si>
    <t>Notas:</t>
  </si>
  <si>
    <t>* Es necesario proteger con GEOTEXTIL o Barrera antiraiz</t>
  </si>
  <si>
    <t>Bentonita granular</t>
  </si>
  <si>
    <t>PARAGRANULAR</t>
  </si>
  <si>
    <t>El rendimiento para una sección de 2,5cm x 2,5 cm es de 11,3 m/Bolsa</t>
  </si>
  <si>
    <t>Bolsa * 22,7 kg</t>
  </si>
  <si>
    <t>Barra de fijación</t>
  </si>
  <si>
    <t>PARATERM BAR</t>
  </si>
  <si>
    <t>Barras de 3 m</t>
  </si>
  <si>
    <t>Barras x 3 m</t>
  </si>
  <si>
    <t>Perimetro fijación  (m)</t>
  </si>
  <si>
    <t>CALCULO DE CANTIDADES PARA SISTEMAS ENTERRADOS</t>
  </si>
  <si>
    <r>
      <t>Área a impermeabilizar (m</t>
    </r>
    <r>
      <rPr>
        <b/>
        <vertAlign val="superscript"/>
        <sz val="16"/>
        <color theme="0"/>
        <rFont val="Calibri"/>
        <family val="2"/>
      </rPr>
      <t>2</t>
    </r>
    <r>
      <rPr>
        <b/>
        <sz val="16"/>
        <color theme="0"/>
        <rFont val="Calibri"/>
        <family val="2"/>
      </rPr>
      <t>)</t>
    </r>
  </si>
  <si>
    <r>
      <t>m</t>
    </r>
    <r>
      <rPr>
        <vertAlign val="superscript"/>
        <sz val="16"/>
        <color theme="0"/>
        <rFont val="Calibri"/>
        <family val="2"/>
      </rPr>
      <t>2</t>
    </r>
  </si>
  <si>
    <r>
      <rPr>
        <b/>
        <sz val="11"/>
        <color theme="0"/>
        <rFont val="Calibri"/>
        <family val="2"/>
      </rPr>
      <t>NOTA ACLARATORIA</t>
    </r>
    <r>
      <rPr>
        <sz val="11"/>
        <color theme="0"/>
        <rFont val="Calibri"/>
        <family val="2"/>
      </rPr>
      <t xml:space="preserve">
Tenga en cuenta que estas calculadoras determinan cantidades únicamente con fines de estimación. La textura de la superficie, la porosidad, el espesor del material aplicado, las temperaturas ambientes y de la superficie y otros factores influirán en los consumos reales del material en el proyecto. Revise al detalle las áreas ingresadas en la calculadora ya que las estimaciones que resulten en valores muy bajos o muy altos de producto para su proyecto no son responsabilidad de Euclid Chemical Toxement.
La calculadora no proporciona una estimación por derrames o desperdicios.
Se recomienda la aplicación de un tramo de prueba para determinar mejor los consumos reales de materiales en el proyecto</t>
    </r>
  </si>
  <si>
    <t>Imprimante Epóxico</t>
  </si>
  <si>
    <t>Los rendimientos indicados son aproximados, el rendimiento real depende del perfil de rugosidad, nivelación del sustrato, espesor final aplicado y las condiciones ambientales del proyecto. Consulte con su asesor TOXEMENT para evaluar el sistema adecuado a usar en cada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</si>
</sst>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_-;\-* #,##0.0_-;_-* &quot;-&quot;??_-;_-@_-"/>
    <numFmt numFmtId="166" formatCode="_-* #,##0_-;\-* #,##0_-;_-* &quot;-&quot;??_-;_-@_-"/>
  </numFmts>
  <fonts count="17">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6"/>
      <color theme="0"/>
      <name val="Calibri"/>
      <family val="2"/>
    </font>
    <font>
      <b/>
      <sz val="11"/>
      <color theme="0"/>
      <name val="Calibri"/>
      <family val="2"/>
    </font>
    <font>
      <sz val="14"/>
      <color theme="1"/>
      <name val="Calibri"/>
      <family val="2"/>
    </font>
    <font>
      <b/>
      <sz val="11"/>
      <name val="Calibri"/>
      <family val="2"/>
    </font>
    <font>
      <sz val="11"/>
      <name val="Calibri"/>
      <family val="2"/>
    </font>
    <font>
      <b/>
      <sz val="12"/>
      <color theme="0"/>
      <name val="Calibri"/>
      <family val="2"/>
    </font>
    <font>
      <b/>
      <vertAlign val="superscript"/>
      <sz val="16"/>
      <color theme="0"/>
      <name val="Calibri"/>
      <family val="2"/>
    </font>
    <font>
      <sz val="16"/>
      <color theme="0"/>
      <name val="Calibri"/>
      <family val="2"/>
    </font>
    <font>
      <vertAlign val="superscript"/>
      <sz val="16"/>
      <color theme="0"/>
      <name val="Calibri"/>
      <family val="2"/>
    </font>
    <font>
      <b/>
      <sz val="14"/>
      <name val="Calibri"/>
      <family val="2"/>
    </font>
    <font>
      <b/>
      <sz val="12"/>
      <color theme="0"/>
      <name val="Calibri (Cuerpo)"/>
    </font>
    <font>
      <sz val="11"/>
      <color theme="0"/>
      <name val="Calibri"/>
      <family val="2"/>
    </font>
    <font>
      <b/>
      <sz val="13"/>
      <name val="Calibri"/>
      <family val="2"/>
    </font>
  </fonts>
  <fills count="12">
    <fill>
      <patternFill patternType="none"/>
    </fill>
    <fill>
      <patternFill patternType="gray125"/>
    </fill>
    <fill>
      <patternFill patternType="solid">
        <fgColor theme="0"/>
        <bgColor indexed="64"/>
      </patternFill>
    </fill>
    <fill>
      <patternFill patternType="solid">
        <fgColor rgb="FF038080"/>
        <bgColor indexed="64"/>
      </patternFill>
    </fill>
    <fill>
      <patternFill patternType="solid">
        <fgColor rgb="FF059DA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48080"/>
        <bgColor indexed="64"/>
      </patternFill>
    </fill>
    <fill>
      <patternFill patternType="solid">
        <fgColor rgb="FF049EA1"/>
        <bgColor indexed="64"/>
      </patternFill>
    </fill>
    <fill>
      <patternFill patternType="solid">
        <fgColor rgb="FF02694C"/>
        <bgColor indexed="64"/>
      </patternFill>
    </fill>
    <fill>
      <patternFill patternType="solid">
        <fgColor rgb="FF2C8C7A"/>
        <bgColor indexed="64"/>
      </patternFill>
    </fill>
  </fills>
  <borders count="42">
    <border>
      <left/>
      <right/>
      <top/>
      <bottom/>
      <diagonal/>
    </border>
    <border>
      <left style="medium">
        <color indexed="64"/>
      </left>
      <right/>
      <top/>
      <bottom/>
      <diagonal/>
    </border>
    <border>
      <left style="thin">
        <color indexed="64"/>
      </left>
      <right/>
      <top/>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theme="1"/>
      </left>
      <right style="thin">
        <color theme="1"/>
      </right>
      <top/>
      <bottom/>
      <diagonal/>
    </border>
    <border>
      <left/>
      <right style="thin">
        <color theme="1"/>
      </right>
      <top style="thin">
        <color theme="0"/>
      </top>
      <bottom style="thin">
        <color theme="1"/>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
      <left/>
      <right/>
      <top/>
      <bottom style="thin">
        <color theme="0"/>
      </bottom>
      <diagonal/>
    </border>
    <border>
      <left/>
      <right/>
      <top style="thin">
        <color theme="1"/>
      </top>
      <bottom style="thin">
        <color theme="0"/>
      </bottom>
      <diagonal/>
    </border>
    <border>
      <left/>
      <right style="thin">
        <color theme="1"/>
      </right>
      <top style="thin">
        <color theme="1"/>
      </top>
      <bottom style="thin">
        <color theme="0"/>
      </bottom>
      <diagonal/>
    </border>
    <border>
      <left style="thin">
        <color theme="1"/>
      </left>
      <right style="thin">
        <color theme="1"/>
      </right>
      <top style="thin">
        <color theme="0"/>
      </top>
      <bottom/>
      <diagonal/>
    </border>
    <border>
      <left style="thin">
        <color theme="0"/>
      </left>
      <right/>
      <top style="thin">
        <color theme="0"/>
      </top>
      <bottom style="thin">
        <color theme="0"/>
      </bottom>
      <diagonal/>
    </border>
    <border>
      <left style="thin">
        <color theme="0"/>
      </left>
      <right/>
      <top style="thin">
        <color theme="1"/>
      </top>
      <bottom style="thin">
        <color theme="0"/>
      </bottom>
      <diagonal/>
    </border>
    <border>
      <left style="thin">
        <color theme="1"/>
      </left>
      <right/>
      <top style="thin">
        <color theme="0"/>
      </top>
      <bottom/>
      <diagonal/>
    </border>
    <border>
      <left style="thin">
        <color theme="0"/>
      </left>
      <right/>
      <top style="thin">
        <color theme="0"/>
      </top>
      <bottom/>
      <diagonal/>
    </border>
    <border>
      <left/>
      <right/>
      <top style="thin">
        <color theme="0"/>
      </top>
      <bottom/>
      <diagonal/>
    </border>
    <border>
      <left/>
      <right style="thin">
        <color theme="1"/>
      </right>
      <top style="thin">
        <color theme="0"/>
      </top>
      <bottom/>
      <diagonal/>
    </border>
    <border>
      <left style="thin">
        <color theme="0"/>
      </left>
      <right/>
      <top/>
      <bottom style="thin">
        <color theme="1"/>
      </bottom>
      <diagonal/>
    </border>
    <border>
      <left style="thin">
        <color theme="0"/>
      </left>
      <right/>
      <top/>
      <bottom/>
      <diagonal/>
    </border>
    <border>
      <left style="thin">
        <color theme="1"/>
      </left>
      <right style="thin">
        <color theme="1"/>
      </right>
      <top style="thin">
        <color theme="1"/>
      </top>
      <bottom style="thin">
        <color theme="0"/>
      </bottom>
      <diagonal/>
    </border>
    <border>
      <left style="thin">
        <color theme="1"/>
      </left>
      <right style="thin">
        <color theme="1"/>
      </right>
      <top style="thin">
        <color theme="0"/>
      </top>
      <bottom style="thin">
        <color theme="0"/>
      </bottom>
      <diagonal/>
    </border>
    <border>
      <left style="thin">
        <color theme="1"/>
      </left>
      <right/>
      <top style="thin">
        <color theme="0"/>
      </top>
      <bottom style="thin">
        <color theme="0"/>
      </bottom>
      <diagonal/>
    </border>
    <border>
      <left style="medium">
        <color indexed="64"/>
      </left>
      <right style="thin">
        <color theme="1"/>
      </right>
      <top style="thin">
        <color theme="0"/>
      </top>
      <bottom style="thin">
        <color theme="0"/>
      </bottom>
      <diagonal/>
    </border>
    <border>
      <left style="thin">
        <color theme="1"/>
      </left>
      <right/>
      <top/>
      <bottom style="thin">
        <color theme="0"/>
      </bottom>
      <diagonal/>
    </border>
    <border>
      <left/>
      <right style="thin">
        <color theme="1"/>
      </right>
      <top/>
      <bottom style="thin">
        <color theme="0"/>
      </bottom>
      <diagonal/>
    </border>
    <border>
      <left style="medium">
        <color indexed="64"/>
      </left>
      <right/>
      <top style="thin">
        <color theme="0"/>
      </top>
      <bottom/>
      <diagonal/>
    </border>
    <border>
      <left style="medium">
        <color indexed="64"/>
      </left>
      <right/>
      <top style="thin">
        <color theme="0"/>
      </top>
      <bottom style="thin">
        <color theme="0"/>
      </bottom>
      <diagonal/>
    </border>
    <border>
      <left style="medium">
        <color indexed="64"/>
      </left>
      <right/>
      <top/>
      <bottom style="thin">
        <color theme="0"/>
      </bottom>
      <diagonal/>
    </border>
    <border>
      <left style="medium">
        <color indexed="64"/>
      </left>
      <right style="thin">
        <color theme="1"/>
      </right>
      <top style="thin">
        <color theme="0"/>
      </top>
      <bottom/>
      <diagonal/>
    </border>
    <border>
      <left style="thin">
        <color theme="1"/>
      </left>
      <right style="thin">
        <color theme="1"/>
      </right>
      <top/>
      <bottom style="thin">
        <color theme="0"/>
      </bottom>
      <diagonal/>
    </border>
    <border>
      <left style="medium">
        <color indexed="64"/>
      </left>
      <right style="thin">
        <color theme="1"/>
      </right>
      <top/>
      <bottom/>
      <diagonal/>
    </border>
    <border>
      <left style="thin">
        <color theme="1"/>
      </left>
      <right style="medium">
        <color indexed="64"/>
      </right>
      <top style="thin">
        <color theme="0"/>
      </top>
      <bottom style="thin">
        <color theme="0"/>
      </bottom>
      <diagonal/>
    </border>
    <border>
      <left style="thin">
        <color theme="1"/>
      </left>
      <right style="thin">
        <color theme="0"/>
      </right>
      <top style="thin">
        <color theme="0"/>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11">
    <xf numFmtId="0" fontId="0" fillId="0" borderId="0" xfId="0"/>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left"/>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2" fillId="2" borderId="0" xfId="0" applyFont="1" applyFill="1" applyAlignment="1" applyProtection="1">
      <alignment horizontal="left"/>
      <protection locked="0"/>
    </xf>
    <xf numFmtId="0" fontId="2" fillId="2" borderId="0" xfId="0" applyFont="1" applyFill="1" applyAlignment="1">
      <alignment horizontal="center"/>
    </xf>
    <xf numFmtId="0" fontId="3" fillId="2" borderId="0" xfId="0" applyFont="1" applyFill="1" applyAlignment="1">
      <alignment horizontal="right" vertical="top"/>
    </xf>
    <xf numFmtId="0" fontId="2" fillId="2" borderId="0" xfId="0" applyFont="1" applyFill="1" applyAlignment="1">
      <alignment horizontal="center" vertical="center"/>
    </xf>
    <xf numFmtId="0" fontId="4" fillId="0" borderId="0" xfId="0" applyFont="1" applyAlignment="1">
      <alignment vertical="center"/>
    </xf>
    <xf numFmtId="0" fontId="2" fillId="2" borderId="0" xfId="0" applyFont="1" applyFill="1" applyAlignment="1">
      <alignment horizontal="left"/>
    </xf>
    <xf numFmtId="0" fontId="3" fillId="0" borderId="0" xfId="0" applyFont="1" applyAlignment="1">
      <alignment horizontal="center" vertical="center" wrapText="1"/>
    </xf>
    <xf numFmtId="0" fontId="3" fillId="0" borderId="0" xfId="0" applyFont="1" applyAlignment="1">
      <alignment vertical="center"/>
    </xf>
    <xf numFmtId="0" fontId="2" fillId="2" borderId="0" xfId="0" applyFont="1" applyFill="1" applyAlignment="1" applyProtection="1">
      <alignment horizontal="center" vertical="center"/>
      <protection locked="0"/>
    </xf>
    <xf numFmtId="0" fontId="2" fillId="0" borderId="0" xfId="0" applyFont="1" applyAlignment="1" applyProtection="1">
      <alignment horizontal="center" vertical="center"/>
      <protection locked="0"/>
    </xf>
    <xf numFmtId="165" fontId="2" fillId="0" borderId="0" xfId="2" applyNumberFormat="1" applyFont="1" applyBorder="1" applyAlignment="1" applyProtection="1">
      <alignment horizontal="center" vertical="center"/>
    </xf>
    <xf numFmtId="43" fontId="2" fillId="0" borderId="0" xfId="2"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horizontal="left"/>
    </xf>
    <xf numFmtId="166" fontId="7" fillId="0" borderId="0" xfId="2" applyNumberFormat="1" applyFont="1" applyBorder="1" applyAlignment="1" applyProtection="1">
      <alignment vertical="center"/>
    </xf>
    <xf numFmtId="9" fontId="2" fillId="2" borderId="0" xfId="1" applyFont="1" applyFill="1" applyProtection="1">
      <protection locked="0"/>
    </xf>
    <xf numFmtId="166" fontId="2" fillId="0" borderId="0" xfId="2" applyNumberFormat="1" applyFont="1" applyBorder="1" applyAlignment="1" applyProtection="1">
      <alignment horizontal="center" vertical="center"/>
    </xf>
    <xf numFmtId="43" fontId="2" fillId="2" borderId="0" xfId="2" applyFont="1" applyFill="1" applyBorder="1" applyAlignment="1" applyProtection="1">
      <alignment horizontal="center" vertical="center"/>
    </xf>
    <xf numFmtId="0" fontId="2" fillId="2" borderId="0" xfId="0" applyFont="1" applyFill="1" applyAlignment="1">
      <alignment horizontal="left" vertical="center"/>
    </xf>
    <xf numFmtId="165" fontId="2" fillId="2" borderId="0" xfId="0" applyNumberFormat="1" applyFont="1" applyFill="1" applyAlignment="1">
      <alignment horizontal="center" vertical="center"/>
    </xf>
    <xf numFmtId="166" fontId="3" fillId="0" borderId="0" xfId="2" applyNumberFormat="1" applyFont="1" applyBorder="1" applyAlignment="1" applyProtection="1">
      <alignment vertical="center"/>
    </xf>
    <xf numFmtId="166" fontId="3" fillId="0" borderId="0" xfId="2" applyNumberFormat="1" applyFont="1" applyBorder="1" applyAlignment="1" applyProtection="1">
      <alignment horizontal="center" vertical="center"/>
    </xf>
    <xf numFmtId="0" fontId="2"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center" wrapText="1"/>
      <protection locked="0"/>
    </xf>
    <xf numFmtId="43" fontId="2" fillId="2" borderId="9" xfId="2" applyFont="1" applyFill="1" applyBorder="1" applyAlignment="1" applyProtection="1">
      <alignment horizontal="center" vertical="center"/>
    </xf>
    <xf numFmtId="165" fontId="2" fillId="0" borderId="9" xfId="2" applyNumberFormat="1" applyFont="1" applyBorder="1" applyAlignment="1" applyProtection="1">
      <alignment horizontal="center" vertical="center"/>
    </xf>
    <xf numFmtId="165" fontId="2" fillId="0" borderId="9" xfId="0" applyNumberFormat="1" applyFont="1" applyBorder="1" applyAlignment="1">
      <alignment horizontal="center"/>
    </xf>
    <xf numFmtId="0" fontId="2" fillId="2" borderId="9" xfId="0" applyFont="1" applyFill="1" applyBorder="1" applyAlignment="1" applyProtection="1">
      <alignment horizontal="center"/>
      <protection locked="0"/>
    </xf>
    <xf numFmtId="0" fontId="3" fillId="0" borderId="9" xfId="0" applyFont="1" applyBorder="1" applyAlignment="1">
      <alignment horizontal="center" vertical="center" wrapText="1"/>
    </xf>
    <xf numFmtId="0" fontId="14" fillId="3" borderId="2" xfId="0" applyFont="1" applyFill="1" applyBorder="1" applyAlignment="1">
      <alignment horizontal="left" vertical="center"/>
    </xf>
    <xf numFmtId="0" fontId="14" fillId="4" borderId="13" xfId="0" applyFont="1" applyFill="1" applyBorder="1" applyAlignment="1">
      <alignment horizontal="left" vertical="center"/>
    </xf>
    <xf numFmtId="0" fontId="14" fillId="3" borderId="13" xfId="0" applyFont="1" applyFill="1" applyBorder="1" applyAlignment="1">
      <alignment horizontal="left" vertical="center"/>
    </xf>
    <xf numFmtId="0" fontId="9" fillId="8" borderId="28" xfId="0" applyFont="1" applyFill="1" applyBorder="1" applyAlignment="1">
      <alignment vertical="center"/>
    </xf>
    <xf numFmtId="0" fontId="9" fillId="9" borderId="11" xfId="0" applyFont="1" applyFill="1" applyBorder="1" applyAlignment="1">
      <alignment vertical="center"/>
    </xf>
    <xf numFmtId="2" fontId="5" fillId="5" borderId="29" xfId="0" applyNumberFormat="1" applyFont="1" applyFill="1" applyBorder="1" applyAlignment="1">
      <alignment horizontal="left" vertical="center" wrapText="1"/>
    </xf>
    <xf numFmtId="0" fontId="16" fillId="6" borderId="31" xfId="0" applyFont="1" applyFill="1" applyBorder="1" applyAlignment="1">
      <alignment horizontal="left" vertical="center" wrapText="1"/>
    </xf>
    <xf numFmtId="0" fontId="7" fillId="6" borderId="29" xfId="0" applyFont="1" applyFill="1" applyBorder="1" applyAlignment="1">
      <alignment horizontal="left" vertical="center" wrapText="1"/>
    </xf>
    <xf numFmtId="0" fontId="8" fillId="6" borderId="30" xfId="0" applyFont="1" applyFill="1" applyBorder="1" applyAlignment="1">
      <alignment horizontal="left" vertical="center"/>
    </xf>
    <xf numFmtId="0" fontId="8" fillId="6" borderId="15" xfId="0" applyFont="1" applyFill="1" applyBorder="1" applyAlignment="1">
      <alignment horizontal="left" vertical="center"/>
    </xf>
    <xf numFmtId="1" fontId="8" fillId="6" borderId="9" xfId="0" applyNumberFormat="1" applyFont="1" applyFill="1" applyBorder="1" applyAlignment="1">
      <alignment horizontal="left" vertical="center"/>
    </xf>
    <xf numFmtId="0" fontId="2" fillId="0" borderId="1" xfId="0" applyFont="1" applyBorder="1" applyAlignment="1">
      <alignment horizontal="left"/>
    </xf>
    <xf numFmtId="2" fontId="2" fillId="0" borderId="0" xfId="0" applyNumberFormat="1" applyFont="1" applyAlignment="1">
      <alignment horizontal="left"/>
    </xf>
    <xf numFmtId="0" fontId="2" fillId="0" borderId="24" xfId="0" applyFont="1" applyBorder="1" applyAlignment="1">
      <alignment horizontal="left"/>
    </xf>
    <xf numFmtId="0" fontId="2" fillId="0" borderId="1" xfId="0" applyFont="1" applyBorder="1" applyAlignment="1">
      <alignment horizontal="left" vertical="top"/>
    </xf>
    <xf numFmtId="0" fontId="2" fillId="0" borderId="0" xfId="0" applyFont="1" applyAlignment="1">
      <alignment horizontal="left" vertical="top"/>
    </xf>
    <xf numFmtId="2" fontId="2" fillId="0" borderId="0" xfId="0" applyNumberFormat="1" applyFont="1" applyAlignment="1">
      <alignment horizontal="left" vertical="top"/>
    </xf>
    <xf numFmtId="2" fontId="5" fillId="5" borderId="19" xfId="0" applyNumberFormat="1" applyFont="1" applyFill="1" applyBorder="1" applyAlignment="1">
      <alignment horizontal="left" vertical="center" wrapText="1"/>
    </xf>
    <xf numFmtId="0" fontId="7" fillId="6" borderId="4" xfId="0" applyFont="1" applyFill="1" applyBorder="1" applyAlignment="1">
      <alignment horizontal="left" vertical="center" wrapText="1"/>
    </xf>
    <xf numFmtId="0" fontId="8" fillId="6" borderId="29" xfId="0" applyFont="1" applyFill="1" applyBorder="1" applyAlignment="1">
      <alignment horizontal="left" vertical="center"/>
    </xf>
    <xf numFmtId="0" fontId="8" fillId="6" borderId="19" xfId="0" applyFont="1" applyFill="1" applyBorder="1" applyAlignment="1">
      <alignment horizontal="left" vertical="center"/>
    </xf>
    <xf numFmtId="0" fontId="8" fillId="6" borderId="33" xfId="0" applyFont="1" applyFill="1" applyBorder="1" applyAlignment="1">
      <alignment horizontal="left" vertical="center"/>
    </xf>
    <xf numFmtId="1" fontId="8" fillId="6" borderId="29" xfId="0" applyNumberFormat="1" applyFont="1" applyFill="1" applyBorder="1" applyAlignment="1">
      <alignment horizontal="left" vertical="center"/>
    </xf>
    <xf numFmtId="0" fontId="2" fillId="0" borderId="23" xfId="0" applyFont="1" applyBorder="1" applyAlignment="1">
      <alignment horizontal="left" vertical="top"/>
    </xf>
    <xf numFmtId="0" fontId="2" fillId="0" borderId="16" xfId="0" applyFont="1" applyBorder="1" applyAlignment="1">
      <alignment horizontal="left" vertical="top"/>
    </xf>
    <xf numFmtId="0" fontId="7" fillId="6" borderId="11" xfId="0" applyFont="1" applyFill="1" applyBorder="1" applyAlignment="1">
      <alignment horizontal="left" vertical="center" wrapText="1"/>
    </xf>
    <xf numFmtId="164" fontId="8" fillId="6" borderId="30" xfId="0" applyNumberFormat="1" applyFont="1" applyFill="1" applyBorder="1" applyAlignment="1">
      <alignment horizontal="left" vertical="center"/>
    </xf>
    <xf numFmtId="0" fontId="8" fillId="6" borderId="0" xfId="0" applyFont="1" applyFill="1" applyAlignment="1">
      <alignment horizontal="left" vertical="center"/>
    </xf>
    <xf numFmtId="1" fontId="8" fillId="6" borderId="19" xfId="0" applyNumberFormat="1" applyFont="1" applyFill="1" applyBorder="1" applyAlignment="1">
      <alignment horizontal="left" vertical="center"/>
    </xf>
    <xf numFmtId="0" fontId="16" fillId="7" borderId="31" xfId="0" applyFont="1" applyFill="1" applyBorder="1" applyAlignment="1">
      <alignment horizontal="left" vertical="center" wrapText="1"/>
    </xf>
    <xf numFmtId="0" fontId="7" fillId="7" borderId="29" xfId="0" applyFont="1" applyFill="1" applyBorder="1" applyAlignment="1">
      <alignment horizontal="left" vertical="center" wrapText="1"/>
    </xf>
    <xf numFmtId="0" fontId="8" fillId="7" borderId="30" xfId="0" applyFont="1" applyFill="1" applyBorder="1" applyAlignment="1">
      <alignment horizontal="left" vertical="center"/>
    </xf>
    <xf numFmtId="0" fontId="8" fillId="7" borderId="15" xfId="0" applyFont="1" applyFill="1" applyBorder="1" applyAlignment="1">
      <alignment horizontal="left" vertical="center"/>
    </xf>
    <xf numFmtId="1" fontId="8" fillId="7" borderId="19" xfId="0" applyNumberFormat="1" applyFont="1" applyFill="1" applyBorder="1" applyAlignment="1">
      <alignment horizontal="left" vertical="center"/>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left" vertical="center"/>
    </xf>
    <xf numFmtId="1" fontId="8" fillId="2" borderId="24" xfId="0" applyNumberFormat="1" applyFont="1" applyFill="1" applyBorder="1" applyAlignment="1">
      <alignment horizontal="left" vertical="center"/>
    </xf>
    <xf numFmtId="0" fontId="7" fillId="2" borderId="36" xfId="0" applyFont="1" applyFill="1" applyBorder="1" applyAlignment="1">
      <alignment horizontal="left" vertical="center" wrapText="1"/>
    </xf>
    <xf numFmtId="0" fontId="7" fillId="2" borderId="16" xfId="0" applyFont="1" applyFill="1" applyBorder="1" applyAlignment="1">
      <alignment horizontal="left" vertical="center" wrapText="1"/>
    </xf>
    <xf numFmtId="1" fontId="8" fillId="2" borderId="0" xfId="0" applyNumberFormat="1" applyFont="1" applyFill="1" applyAlignment="1">
      <alignment horizontal="left" vertical="center"/>
    </xf>
    <xf numFmtId="0" fontId="16" fillId="6" borderId="39" xfId="0" applyFont="1" applyFill="1" applyBorder="1" applyAlignment="1">
      <alignment horizontal="left" vertical="center" wrapText="1"/>
    </xf>
    <xf numFmtId="0" fontId="7" fillId="6" borderId="38" xfId="0" applyFont="1" applyFill="1" applyBorder="1" applyAlignment="1">
      <alignment horizontal="left" vertical="center" wrapText="1"/>
    </xf>
    <xf numFmtId="164" fontId="8" fillId="6" borderId="9" xfId="0" applyNumberFormat="1" applyFont="1" applyFill="1" applyBorder="1" applyAlignment="1">
      <alignment horizontal="left" vertical="center"/>
    </xf>
    <xf numFmtId="0" fontId="16" fillId="7" borderId="37" xfId="0" applyFont="1" applyFill="1" applyBorder="1" applyAlignment="1">
      <alignment horizontal="left" vertical="center" wrapText="1"/>
    </xf>
    <xf numFmtId="0" fontId="7" fillId="7" borderId="38" xfId="0" applyFont="1" applyFill="1" applyBorder="1" applyAlignment="1">
      <alignment horizontal="left" vertical="center" wrapText="1"/>
    </xf>
    <xf numFmtId="1" fontId="8" fillId="7" borderId="29" xfId="0" applyNumberFormat="1" applyFont="1" applyFill="1" applyBorder="1" applyAlignment="1">
      <alignment horizontal="left" vertical="center"/>
    </xf>
    <xf numFmtId="1" fontId="8" fillId="6" borderId="38" xfId="0" applyNumberFormat="1" applyFont="1" applyFill="1" applyBorder="1" applyAlignment="1">
      <alignment horizontal="left" vertical="center"/>
    </xf>
    <xf numFmtId="0" fontId="8" fillId="7" borderId="33" xfId="0" applyFont="1" applyFill="1" applyBorder="1" applyAlignment="1">
      <alignment horizontal="left" vertical="center"/>
    </xf>
    <xf numFmtId="0" fontId="8" fillId="7" borderId="25" xfId="0" applyFont="1" applyFill="1" applyBorder="1" applyAlignment="1">
      <alignment horizontal="left" vertical="center"/>
    </xf>
    <xf numFmtId="1" fontId="8" fillId="7" borderId="38" xfId="0" applyNumberFormat="1" applyFont="1" applyFill="1" applyBorder="1" applyAlignment="1">
      <alignment horizontal="left" vertical="center"/>
    </xf>
    <xf numFmtId="0" fontId="8" fillId="2" borderId="24" xfId="0" applyFont="1" applyFill="1" applyBorder="1" applyAlignment="1">
      <alignment horizontal="left" vertical="center"/>
    </xf>
    <xf numFmtId="0" fontId="8" fillId="2" borderId="16" xfId="0" applyFont="1" applyFill="1" applyBorder="1" applyAlignment="1">
      <alignment horizontal="left" vertical="center"/>
    </xf>
    <xf numFmtId="2" fontId="5" fillId="5" borderId="40" xfId="0" applyNumberFormat="1" applyFont="1" applyFill="1" applyBorder="1" applyAlignment="1">
      <alignment horizontal="left" vertical="center" wrapText="1"/>
    </xf>
    <xf numFmtId="0" fontId="16" fillId="6" borderId="1" xfId="0" applyFont="1" applyFill="1" applyBorder="1" applyAlignment="1">
      <alignment horizontal="left" vertical="center" wrapText="1"/>
    </xf>
    <xf numFmtId="0" fontId="7" fillId="6" borderId="9" xfId="0" applyFont="1" applyFill="1" applyBorder="1" applyAlignment="1">
      <alignment horizontal="left" vertical="center" wrapText="1"/>
    </xf>
    <xf numFmtId="0" fontId="2" fillId="7" borderId="30" xfId="0" applyFont="1" applyFill="1" applyBorder="1" applyAlignment="1">
      <alignment horizontal="left" vertical="center"/>
    </xf>
    <xf numFmtId="0" fontId="13" fillId="6" borderId="31" xfId="0" applyFont="1" applyFill="1" applyBorder="1" applyAlignment="1">
      <alignment horizontal="left" vertical="center" wrapText="1"/>
    </xf>
    <xf numFmtId="0" fontId="8" fillId="6" borderId="25" xfId="0" applyFont="1" applyFill="1" applyBorder="1" applyAlignment="1">
      <alignment horizontal="left" vertical="center"/>
    </xf>
    <xf numFmtId="0" fontId="13" fillId="7" borderId="39" xfId="0" applyFont="1" applyFill="1" applyBorder="1" applyAlignment="1">
      <alignment horizontal="left" vertical="center" wrapText="1"/>
    </xf>
    <xf numFmtId="0" fontId="7" fillId="7" borderId="9" xfId="0" applyFont="1" applyFill="1" applyBorder="1" applyAlignment="1">
      <alignment horizontal="left" vertical="center" wrapText="1"/>
    </xf>
    <xf numFmtId="164" fontId="8" fillId="7" borderId="22" xfId="0" applyNumberFormat="1" applyFont="1" applyFill="1" applyBorder="1" applyAlignment="1">
      <alignment horizontal="left" vertical="center"/>
    </xf>
    <xf numFmtId="0" fontId="13" fillId="6" borderId="37" xfId="0" applyFont="1" applyFill="1" applyBorder="1" applyAlignment="1">
      <alignment horizontal="left" vertical="center" wrapText="1"/>
    </xf>
    <xf numFmtId="0" fontId="7" fillId="6" borderId="19" xfId="0" applyFont="1" applyFill="1" applyBorder="1" applyAlignment="1">
      <alignment horizontal="left" vertical="center" wrapText="1"/>
    </xf>
    <xf numFmtId="0" fontId="8" fillId="6" borderId="41" xfId="0" applyFont="1" applyFill="1" applyBorder="1" applyAlignment="1">
      <alignment horizontal="left" vertical="center"/>
    </xf>
    <xf numFmtId="0" fontId="2" fillId="2" borderId="0" xfId="0" applyFont="1" applyFill="1"/>
    <xf numFmtId="0" fontId="3" fillId="7" borderId="23" xfId="0" applyFont="1" applyFill="1" applyBorder="1" applyAlignment="1">
      <alignment horizontal="left" vertical="top" wrapText="1"/>
    </xf>
    <xf numFmtId="0" fontId="3" fillId="7" borderId="24" xfId="0" applyFont="1" applyFill="1" applyBorder="1" applyAlignment="1">
      <alignment horizontal="left" vertical="top" wrapText="1"/>
    </xf>
    <xf numFmtId="0" fontId="3" fillId="7" borderId="25" xfId="0" applyFont="1" applyFill="1" applyBorder="1" applyAlignment="1">
      <alignment horizontal="left" vertical="top" wrapText="1"/>
    </xf>
    <xf numFmtId="0" fontId="3" fillId="7" borderId="27" xfId="0" applyFont="1" applyFill="1" applyBorder="1" applyAlignment="1">
      <alignment horizontal="left" vertical="top" wrapText="1"/>
    </xf>
    <xf numFmtId="0" fontId="3" fillId="7" borderId="0" xfId="0" applyFont="1" applyFill="1" applyAlignment="1">
      <alignment horizontal="left" vertical="top" wrapText="1"/>
    </xf>
    <xf numFmtId="0" fontId="3" fillId="7" borderId="10" xfId="0" applyFont="1" applyFill="1" applyBorder="1" applyAlignment="1">
      <alignment horizontal="left" vertical="top" wrapText="1"/>
    </xf>
    <xf numFmtId="0" fontId="3" fillId="7" borderId="26"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8" xfId="0" applyFont="1" applyFill="1" applyBorder="1" applyAlignment="1">
      <alignment horizontal="left" vertical="top" wrapText="1"/>
    </xf>
    <xf numFmtId="0" fontId="2" fillId="2" borderId="0" xfId="0" applyFont="1" applyFill="1" applyAlignment="1">
      <alignment horizontal="left" vertical="center" wrapText="1"/>
    </xf>
    <xf numFmtId="0" fontId="2" fillId="2" borderId="0" xfId="0" applyFont="1" applyFill="1" applyAlignment="1">
      <alignment horizontal="left" wrapText="1"/>
    </xf>
    <xf numFmtId="0" fontId="8" fillId="6" borderId="9" xfId="0" applyFont="1" applyFill="1" applyBorder="1" applyAlignment="1">
      <alignment horizontal="left" vertical="center"/>
    </xf>
    <xf numFmtId="0" fontId="8" fillId="6" borderId="10" xfId="0" applyFont="1" applyFill="1" applyBorder="1" applyAlignment="1">
      <alignment horizontal="left" vertical="center"/>
    </xf>
    <xf numFmtId="0" fontId="8" fillId="6" borderId="32" xfId="0" applyFont="1" applyFill="1" applyBorder="1" applyAlignment="1">
      <alignment horizontal="left" vertical="center"/>
    </xf>
    <xf numFmtId="0" fontId="8" fillId="6" borderId="33" xfId="0" applyFont="1" applyFill="1" applyBorder="1" applyAlignment="1">
      <alignment horizontal="left" vertical="center"/>
    </xf>
    <xf numFmtId="0" fontId="4" fillId="10" borderId="2" xfId="0" applyFont="1" applyFill="1" applyBorder="1" applyAlignment="1">
      <alignment horizontal="center" vertical="center"/>
    </xf>
    <xf numFmtId="0" fontId="4" fillId="10" borderId="0" xfId="0" applyFont="1" applyFill="1" applyAlignment="1">
      <alignment horizontal="center" vertical="center"/>
    </xf>
    <xf numFmtId="0" fontId="5" fillId="3" borderId="1" xfId="0" applyFont="1" applyFill="1" applyBorder="1" applyAlignment="1">
      <alignment horizontal="left" vertical="center"/>
    </xf>
    <xf numFmtId="0" fontId="5" fillId="3" borderId="0" xfId="0" applyFont="1" applyFill="1" applyAlignment="1">
      <alignment horizontal="left" vertical="center"/>
    </xf>
    <xf numFmtId="0" fontId="5" fillId="5" borderId="0" xfId="0" applyFont="1" applyFill="1" applyAlignment="1">
      <alignment horizontal="left" vertical="center" wrapText="1"/>
    </xf>
    <xf numFmtId="0" fontId="5" fillId="5"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8" fillId="6" borderId="30" xfId="0" applyFont="1" applyFill="1" applyBorder="1" applyAlignment="1">
      <alignment horizontal="left" vertical="center"/>
    </xf>
    <xf numFmtId="0" fontId="8" fillId="6" borderId="15" xfId="0" applyFont="1" applyFill="1" applyBorder="1" applyAlignment="1">
      <alignment horizontal="left" vertical="center"/>
    </xf>
    <xf numFmtId="0" fontId="5" fillId="3" borderId="35" xfId="0" applyFont="1" applyFill="1" applyBorder="1" applyAlignment="1">
      <alignment horizontal="left" vertical="center"/>
    </xf>
    <xf numFmtId="0" fontId="5" fillId="3" borderId="15" xfId="0" applyFont="1" applyFill="1" applyBorder="1" applyAlignment="1">
      <alignment horizontal="left" vertical="center"/>
    </xf>
    <xf numFmtId="0" fontId="5" fillId="5" borderId="14"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5" borderId="25" xfId="0" applyFont="1" applyFill="1" applyBorder="1" applyAlignment="1">
      <alignment horizontal="left" vertical="center" wrapText="1"/>
    </xf>
    <xf numFmtId="0" fontId="5" fillId="5" borderId="30" xfId="0" applyFont="1" applyFill="1" applyBorder="1" applyAlignment="1">
      <alignment horizontal="left" vertical="center" wrapText="1"/>
    </xf>
    <xf numFmtId="0" fontId="14" fillId="5" borderId="22" xfId="0" applyFont="1" applyFill="1" applyBorder="1" applyAlignment="1">
      <alignment horizontal="left" vertical="center"/>
    </xf>
    <xf numFmtId="0" fontId="14" fillId="5" borderId="9" xfId="0" applyFont="1" applyFill="1" applyBorder="1" applyAlignment="1">
      <alignment horizontal="left" vertical="center"/>
    </xf>
    <xf numFmtId="0" fontId="14" fillId="5" borderId="7" xfId="0" applyFont="1" applyFill="1" applyBorder="1" applyAlignment="1">
      <alignment horizontal="left" vertical="center"/>
    </xf>
    <xf numFmtId="0" fontId="8" fillId="6" borderId="9" xfId="0" applyFont="1" applyFill="1" applyBorder="1" applyAlignment="1">
      <alignment horizontal="left" vertical="center" wrapText="1"/>
    </xf>
    <xf numFmtId="0" fontId="8" fillId="6" borderId="0" xfId="0" applyFont="1" applyFill="1" applyAlignment="1">
      <alignment horizontal="left" vertical="center" wrapText="1"/>
    </xf>
    <xf numFmtId="0" fontId="5" fillId="5" borderId="22" xfId="0" applyFont="1" applyFill="1" applyBorder="1" applyAlignment="1">
      <alignment horizontal="left" vertical="center" wrapText="1"/>
    </xf>
    <xf numFmtId="0" fontId="8" fillId="7" borderId="30" xfId="0" applyFont="1" applyFill="1" applyBorder="1" applyAlignment="1">
      <alignment horizontal="left" vertical="center"/>
    </xf>
    <xf numFmtId="0" fontId="8" fillId="7" borderId="15" xfId="0" applyFont="1" applyFill="1" applyBorder="1" applyAlignment="1">
      <alignment horizontal="left" vertical="center"/>
    </xf>
    <xf numFmtId="0" fontId="8" fillId="7" borderId="30"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8" fillId="7" borderId="15" xfId="0" applyFont="1" applyFill="1" applyBorder="1" applyAlignment="1">
      <alignment horizontal="left" vertical="center" wrapText="1"/>
    </xf>
    <xf numFmtId="0" fontId="8" fillId="7" borderId="22" xfId="0" applyFont="1" applyFill="1" applyBorder="1" applyAlignment="1">
      <alignment horizontal="left" vertical="center"/>
    </xf>
    <xf numFmtId="0" fontId="8" fillId="7" borderId="25" xfId="0" applyFont="1" applyFill="1" applyBorder="1" applyAlignment="1">
      <alignment horizontal="left" vertical="center"/>
    </xf>
    <xf numFmtId="0" fontId="8" fillId="6" borderId="22" xfId="0" applyFont="1" applyFill="1" applyBorder="1" applyAlignment="1">
      <alignment horizontal="left" vertical="center"/>
    </xf>
    <xf numFmtId="0" fontId="8" fillId="6" borderId="25" xfId="0" applyFont="1" applyFill="1" applyBorder="1" applyAlignment="1">
      <alignment horizontal="left" vertical="center"/>
    </xf>
    <xf numFmtId="0" fontId="2" fillId="0" borderId="0" xfId="0" applyFont="1" applyAlignment="1" applyProtection="1">
      <alignment horizontal="center"/>
      <protection locked="0"/>
    </xf>
    <xf numFmtId="0" fontId="2" fillId="0" borderId="3" xfId="0" applyFont="1" applyBorder="1" applyAlignment="1" applyProtection="1">
      <alignment horizontal="center"/>
      <protection locked="0"/>
    </xf>
    <xf numFmtId="0" fontId="2" fillId="6" borderId="21" xfId="0" applyFont="1" applyFill="1" applyBorder="1" applyAlignment="1" applyProtection="1">
      <alignment horizontal="center"/>
      <protection locked="0"/>
    </xf>
    <xf numFmtId="0" fontId="2" fillId="6" borderId="17" xfId="0" applyFont="1" applyFill="1" applyBorder="1" applyAlignment="1" applyProtection="1">
      <alignment horizontal="center"/>
      <protection locked="0"/>
    </xf>
    <xf numFmtId="0" fontId="2" fillId="6" borderId="18" xfId="0" applyFont="1" applyFill="1" applyBorder="1" applyAlignment="1" applyProtection="1">
      <alignment horizontal="center"/>
      <protection locked="0"/>
    </xf>
    <xf numFmtId="0" fontId="2" fillId="7" borderId="23" xfId="0" applyFont="1" applyFill="1" applyBorder="1" applyAlignment="1" applyProtection="1">
      <alignment horizontal="center"/>
      <protection locked="0"/>
    </xf>
    <xf numFmtId="0" fontId="2" fillId="7" borderId="24" xfId="0" applyFont="1" applyFill="1" applyBorder="1" applyAlignment="1" applyProtection="1">
      <alignment horizontal="center"/>
      <protection locked="0"/>
    </xf>
    <xf numFmtId="0" fontId="2" fillId="7" borderId="25" xfId="0" applyFont="1" applyFill="1" applyBorder="1" applyAlignment="1" applyProtection="1">
      <alignment horizontal="center"/>
      <protection locked="0"/>
    </xf>
    <xf numFmtId="0" fontId="8" fillId="6" borderId="22" xfId="0" applyFont="1" applyFill="1" applyBorder="1" applyAlignment="1">
      <alignment horizontal="left" vertical="center" wrapText="1"/>
    </xf>
    <xf numFmtId="0" fontId="8" fillId="6" borderId="24"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11" fillId="9" borderId="29" xfId="1" applyNumberFormat="1" applyFont="1" applyFill="1" applyBorder="1" applyAlignment="1" applyProtection="1">
      <alignment horizontal="center" vertical="center"/>
      <protection locked="0"/>
    </xf>
    <xf numFmtId="1" fontId="11" fillId="9" borderId="11" xfId="1" applyNumberFormat="1" applyFont="1" applyFill="1" applyBorder="1" applyAlignment="1" applyProtection="1">
      <alignment horizontal="center" vertical="center"/>
      <protection locked="0"/>
    </xf>
    <xf numFmtId="0" fontId="5" fillId="5" borderId="32"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8" fillId="7" borderId="22"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6" borderId="30"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5" fillId="3" borderId="34" xfId="0" applyFont="1" applyFill="1" applyBorder="1" applyAlignment="1">
      <alignment horizontal="left" vertical="center"/>
    </xf>
    <xf numFmtId="0" fontId="5" fillId="3" borderId="12" xfId="0" applyFont="1" applyFill="1" applyBorder="1" applyAlignment="1">
      <alignment horizontal="left" vertical="center"/>
    </xf>
    <xf numFmtId="0" fontId="15" fillId="11" borderId="2" xfId="0" applyFont="1" applyFill="1" applyBorder="1" applyAlignment="1">
      <alignment horizontal="center" wrapText="1"/>
    </xf>
    <xf numFmtId="0" fontId="2" fillId="11" borderId="0" xfId="0" applyFont="1" applyFill="1" applyAlignment="1">
      <alignment horizontal="center" wrapText="1"/>
    </xf>
    <xf numFmtId="0" fontId="2" fillId="11" borderId="2" xfId="0" applyFont="1" applyFill="1" applyBorder="1" applyAlignment="1">
      <alignment horizontal="center" wrapText="1"/>
    </xf>
    <xf numFmtId="0" fontId="3" fillId="6" borderId="4" xfId="0" applyFont="1" applyFill="1" applyBorder="1" applyAlignment="1" applyProtection="1">
      <alignment horizontal="center"/>
      <protection locked="0"/>
    </xf>
    <xf numFmtId="0" fontId="3" fillId="6" borderId="5" xfId="0" applyFont="1" applyFill="1" applyBorder="1" applyAlignment="1" applyProtection="1">
      <alignment horizontal="center"/>
      <protection locked="0"/>
    </xf>
    <xf numFmtId="0" fontId="3" fillId="6" borderId="6" xfId="0" applyFont="1" applyFill="1" applyBorder="1" applyAlignment="1" applyProtection="1">
      <alignment horizontal="center"/>
      <protection locked="0"/>
    </xf>
    <xf numFmtId="0" fontId="3" fillId="7" borderId="22" xfId="0" applyFont="1" applyFill="1" applyBorder="1" applyAlignment="1" applyProtection="1">
      <alignment horizontal="center"/>
      <protection locked="0"/>
    </xf>
    <xf numFmtId="0" fontId="3" fillId="7" borderId="24" xfId="0" applyFont="1" applyFill="1" applyBorder="1" applyAlignment="1" applyProtection="1">
      <alignment horizontal="center"/>
      <protection locked="0"/>
    </xf>
    <xf numFmtId="0" fontId="3" fillId="7" borderId="25" xfId="0" applyFont="1" applyFill="1" applyBorder="1" applyAlignment="1" applyProtection="1">
      <alignment horizontal="center"/>
      <protection locked="0"/>
    </xf>
    <xf numFmtId="0" fontId="2" fillId="6" borderId="20" xfId="0" applyFont="1" applyFill="1" applyBorder="1" applyAlignment="1" applyProtection="1">
      <alignment horizontal="center"/>
      <protection locked="0"/>
    </xf>
    <xf numFmtId="0" fontId="2" fillId="6" borderId="14" xfId="0" applyFont="1" applyFill="1" applyBorder="1" applyAlignment="1" applyProtection="1">
      <alignment horizontal="center"/>
      <protection locked="0"/>
    </xf>
    <xf numFmtId="0" fontId="2" fillId="6" borderId="15" xfId="0" applyFont="1" applyFill="1" applyBorder="1" applyAlignment="1" applyProtection="1">
      <alignment horizontal="center"/>
      <protection locked="0"/>
    </xf>
    <xf numFmtId="0" fontId="5" fillId="2" borderId="3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6" fillId="2" borderId="22" xfId="0" applyFont="1" applyFill="1" applyBorder="1" applyAlignment="1">
      <alignment horizontal="center"/>
    </xf>
    <xf numFmtId="0" fontId="6" fillId="2" borderId="24" xfId="0" applyFont="1" applyFill="1" applyBorder="1" applyAlignment="1">
      <alignment horizontal="center"/>
    </xf>
    <xf numFmtId="0" fontId="6" fillId="2" borderId="25" xfId="0" applyFont="1" applyFill="1" applyBorder="1" applyAlignment="1">
      <alignment horizontal="center"/>
    </xf>
    <xf numFmtId="0" fontId="6" fillId="2" borderId="9" xfId="0" applyFont="1" applyFill="1" applyBorder="1" applyAlignment="1">
      <alignment horizontal="center"/>
    </xf>
    <xf numFmtId="0" fontId="6" fillId="2" borderId="0" xfId="0" applyFont="1" applyFill="1" applyAlignment="1">
      <alignment horizontal="center"/>
    </xf>
    <xf numFmtId="0" fontId="6" fillId="2" borderId="10" xfId="0" applyFont="1" applyFill="1" applyBorder="1" applyAlignment="1">
      <alignment horizontal="center"/>
    </xf>
    <xf numFmtId="0" fontId="6" fillId="2" borderId="32" xfId="0" applyFont="1" applyFill="1" applyBorder="1" applyAlignment="1">
      <alignment horizontal="center"/>
    </xf>
    <xf numFmtId="0" fontId="6" fillId="2" borderId="16" xfId="0" applyFont="1" applyFill="1" applyBorder="1" applyAlignment="1">
      <alignment horizontal="center"/>
    </xf>
    <xf numFmtId="0" fontId="6" fillId="2" borderId="33" xfId="0" applyFont="1" applyFill="1" applyBorder="1" applyAlignment="1">
      <alignment horizontal="center"/>
    </xf>
    <xf numFmtId="0" fontId="4" fillId="3" borderId="30" xfId="0" applyFont="1" applyFill="1" applyBorder="1" applyAlignment="1">
      <alignment horizontal="right" vertical="center"/>
    </xf>
    <xf numFmtId="0" fontId="4" fillId="3" borderId="14" xfId="0" applyFont="1" applyFill="1" applyBorder="1" applyAlignment="1">
      <alignment horizontal="right" vertical="center"/>
    </xf>
    <xf numFmtId="0" fontId="4" fillId="3" borderId="15" xfId="0" applyFont="1" applyFill="1" applyBorder="1" applyAlignment="1">
      <alignment horizontal="right" vertical="center"/>
    </xf>
    <xf numFmtId="0" fontId="4" fillId="3" borderId="22" xfId="0" applyFont="1" applyFill="1" applyBorder="1" applyAlignment="1">
      <alignment horizontal="right" vertical="center"/>
    </xf>
    <xf numFmtId="0" fontId="4" fillId="3" borderId="24" xfId="0" applyFont="1" applyFill="1" applyBorder="1" applyAlignment="1">
      <alignment horizontal="right" vertical="center"/>
    </xf>
    <xf numFmtId="0" fontId="4" fillId="3" borderId="25" xfId="0" applyFont="1" applyFill="1" applyBorder="1" applyAlignment="1">
      <alignment horizontal="right" vertical="center"/>
    </xf>
    <xf numFmtId="0" fontId="11" fillId="9" borderId="9" xfId="0" applyFont="1" applyFill="1" applyBorder="1" applyAlignment="1">
      <alignment horizontal="left" vertical="center"/>
    </xf>
    <xf numFmtId="0" fontId="11" fillId="9" borderId="0" xfId="0" applyFont="1" applyFill="1" applyAlignment="1">
      <alignment horizontal="left" vertical="center"/>
    </xf>
    <xf numFmtId="0" fontId="11" fillId="9" borderId="10" xfId="0" applyFont="1" applyFill="1" applyBorder="1" applyAlignment="1">
      <alignment horizontal="left" vertical="center"/>
    </xf>
    <xf numFmtId="0" fontId="11" fillId="9" borderId="22" xfId="0" applyFont="1" applyFill="1" applyBorder="1" applyAlignment="1">
      <alignment horizontal="left" vertical="center"/>
    </xf>
    <xf numFmtId="0" fontId="11" fillId="9" borderId="24" xfId="0" applyFont="1" applyFill="1" applyBorder="1" applyAlignment="1">
      <alignment horizontal="left" vertical="center"/>
    </xf>
    <xf numFmtId="0" fontId="11" fillId="9" borderId="25" xfId="0" applyFont="1" applyFill="1" applyBorder="1" applyAlignment="1">
      <alignment horizontal="left" vertical="center"/>
    </xf>
    <xf numFmtId="0" fontId="8" fillId="6" borderId="0" xfId="0" applyFont="1" applyFill="1" applyAlignment="1">
      <alignment horizontal="left" vertical="center"/>
    </xf>
    <xf numFmtId="0" fontId="8" fillId="6" borderId="32"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8" fillId="6" borderId="33" xfId="0" applyFont="1" applyFill="1" applyBorder="1" applyAlignment="1">
      <alignment horizontal="left"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colors>
    <mruColors>
      <color rgb="FF2C8C7A"/>
      <color rgb="FF049EA1"/>
      <color rgb="FF038080"/>
      <color rgb="FF04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1430334</xdr:colOff>
      <xdr:row>11</xdr:row>
      <xdr:rowOff>0</xdr:rowOff>
    </xdr:to>
    <xdr:pic>
      <xdr:nvPicPr>
        <xdr:cNvPr id="5" name="Imagen 4">
          <a:extLst>
            <a:ext uri="{FF2B5EF4-FFF2-40B4-BE49-F238E27FC236}">
              <a16:creationId xmlns:a16="http://schemas.microsoft.com/office/drawing/2014/main" id="{C4E58CCE-CA89-43C4-0040-5F582A70FB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215934" cy="2349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1BAA6-49B3-4396-8281-023AF2932C0A}">
  <dimension ref="A1:AJ75"/>
  <sheetViews>
    <sheetView showGridLines="0" tabSelected="1" topLeftCell="A36" zoomScale="120" zoomScaleNormal="120" workbookViewId="0">
      <selection activeCell="D24" sqref="D24:E24"/>
    </sheetView>
  </sheetViews>
  <sheetFormatPr baseColWidth="10" defaultColWidth="11.453125" defaultRowHeight="14.5"/>
  <cols>
    <col min="1" max="1" width="42.6328125" style="1" customWidth="1"/>
    <col min="2" max="2" width="29.6328125" style="1" customWidth="1"/>
    <col min="3" max="3" width="13.81640625" style="1" customWidth="1"/>
    <col min="4" max="4" width="13.1796875" style="1" customWidth="1"/>
    <col min="5" max="5" width="13.6328125" style="1" customWidth="1"/>
    <col min="6" max="6" width="7" style="1" customWidth="1"/>
    <col min="7" max="7" width="17" style="2" customWidth="1"/>
    <col min="8" max="9" width="8" style="1" customWidth="1"/>
    <col min="10" max="10" width="21.453125" style="2" customWidth="1"/>
    <col min="11" max="11" width="13.1796875" style="2" bestFit="1" customWidth="1"/>
    <col min="12" max="12" width="10.81640625" style="2" bestFit="1" customWidth="1"/>
    <col min="13" max="13" width="8.81640625" style="2" customWidth="1"/>
    <col min="14" max="14" width="5.453125" style="3" customWidth="1"/>
    <col min="15" max="15" width="13.453125" style="2" customWidth="1"/>
    <col min="16" max="16" width="12.453125" style="4" bestFit="1" customWidth="1"/>
    <col min="17" max="36" width="11.453125" style="4"/>
    <col min="37" max="258" width="11.453125" style="1"/>
    <col min="259" max="259" width="22.81640625" style="1" customWidth="1"/>
    <col min="260" max="260" width="29.6328125" style="1" customWidth="1"/>
    <col min="261" max="261" width="8.453125" style="1" customWidth="1"/>
    <col min="262" max="262" width="6" style="1" bestFit="1" customWidth="1"/>
    <col min="263" max="263" width="13.6328125" style="1" customWidth="1"/>
    <col min="264" max="265" width="8" style="1" customWidth="1"/>
    <col min="266" max="266" width="9" style="1" customWidth="1"/>
    <col min="267" max="267" width="13.1796875" style="1" bestFit="1" customWidth="1"/>
    <col min="268" max="268" width="10.81640625" style="1" bestFit="1" customWidth="1"/>
    <col min="269" max="269" width="8.81640625" style="1" customWidth="1"/>
    <col min="270" max="270" width="5.453125" style="1" customWidth="1"/>
    <col min="271" max="271" width="13.453125" style="1" customWidth="1"/>
    <col min="272" max="272" width="12.453125" style="1" bestFit="1" customWidth="1"/>
    <col min="273" max="514" width="11.453125" style="1"/>
    <col min="515" max="515" width="22.81640625" style="1" customWidth="1"/>
    <col min="516" max="516" width="29.6328125" style="1" customWidth="1"/>
    <col min="517" max="517" width="8.453125" style="1" customWidth="1"/>
    <col min="518" max="518" width="6" style="1" bestFit="1" customWidth="1"/>
    <col min="519" max="519" width="13.6328125" style="1" customWidth="1"/>
    <col min="520" max="521" width="8" style="1" customWidth="1"/>
    <col min="522" max="522" width="9" style="1" customWidth="1"/>
    <col min="523" max="523" width="13.1796875" style="1" bestFit="1" customWidth="1"/>
    <col min="524" max="524" width="10.81640625" style="1" bestFit="1" customWidth="1"/>
    <col min="525" max="525" width="8.81640625" style="1" customWidth="1"/>
    <col min="526" max="526" width="5.453125" style="1" customWidth="1"/>
    <col min="527" max="527" width="13.453125" style="1" customWidth="1"/>
    <col min="528" max="528" width="12.453125" style="1" bestFit="1" customWidth="1"/>
    <col min="529" max="770" width="11.453125" style="1"/>
    <col min="771" max="771" width="22.81640625" style="1" customWidth="1"/>
    <col min="772" max="772" width="29.6328125" style="1" customWidth="1"/>
    <col min="773" max="773" width="8.453125" style="1" customWidth="1"/>
    <col min="774" max="774" width="6" style="1" bestFit="1" customWidth="1"/>
    <col min="775" max="775" width="13.6328125" style="1" customWidth="1"/>
    <col min="776" max="777" width="8" style="1" customWidth="1"/>
    <col min="778" max="778" width="9" style="1" customWidth="1"/>
    <col min="779" max="779" width="13.1796875" style="1" bestFit="1" customWidth="1"/>
    <col min="780" max="780" width="10.81640625" style="1" bestFit="1" customWidth="1"/>
    <col min="781" max="781" width="8.81640625" style="1" customWidth="1"/>
    <col min="782" max="782" width="5.453125" style="1" customWidth="1"/>
    <col min="783" max="783" width="13.453125" style="1" customWidth="1"/>
    <col min="784" max="784" width="12.453125" style="1" bestFit="1" customWidth="1"/>
    <col min="785" max="1026" width="11.453125" style="1"/>
    <col min="1027" max="1027" width="22.81640625" style="1" customWidth="1"/>
    <col min="1028" max="1028" width="29.6328125" style="1" customWidth="1"/>
    <col min="1029" max="1029" width="8.453125" style="1" customWidth="1"/>
    <col min="1030" max="1030" width="6" style="1" bestFit="1" customWidth="1"/>
    <col min="1031" max="1031" width="13.6328125" style="1" customWidth="1"/>
    <col min="1032" max="1033" width="8" style="1" customWidth="1"/>
    <col min="1034" max="1034" width="9" style="1" customWidth="1"/>
    <col min="1035" max="1035" width="13.1796875" style="1" bestFit="1" customWidth="1"/>
    <col min="1036" max="1036" width="10.81640625" style="1" bestFit="1" customWidth="1"/>
    <col min="1037" max="1037" width="8.81640625" style="1" customWidth="1"/>
    <col min="1038" max="1038" width="5.453125" style="1" customWidth="1"/>
    <col min="1039" max="1039" width="13.453125" style="1" customWidth="1"/>
    <col min="1040" max="1040" width="12.453125" style="1" bestFit="1" customWidth="1"/>
    <col min="1041" max="1282" width="11.453125" style="1"/>
    <col min="1283" max="1283" width="22.81640625" style="1" customWidth="1"/>
    <col min="1284" max="1284" width="29.6328125" style="1" customWidth="1"/>
    <col min="1285" max="1285" width="8.453125" style="1" customWidth="1"/>
    <col min="1286" max="1286" width="6" style="1" bestFit="1" customWidth="1"/>
    <col min="1287" max="1287" width="13.6328125" style="1" customWidth="1"/>
    <col min="1288" max="1289" width="8" style="1" customWidth="1"/>
    <col min="1290" max="1290" width="9" style="1" customWidth="1"/>
    <col min="1291" max="1291" width="13.1796875" style="1" bestFit="1" customWidth="1"/>
    <col min="1292" max="1292" width="10.81640625" style="1" bestFit="1" customWidth="1"/>
    <col min="1293" max="1293" width="8.81640625" style="1" customWidth="1"/>
    <col min="1294" max="1294" width="5.453125" style="1" customWidth="1"/>
    <col min="1295" max="1295" width="13.453125" style="1" customWidth="1"/>
    <col min="1296" max="1296" width="12.453125" style="1" bestFit="1" customWidth="1"/>
    <col min="1297" max="1538" width="11.453125" style="1"/>
    <col min="1539" max="1539" width="22.81640625" style="1" customWidth="1"/>
    <col min="1540" max="1540" width="29.6328125" style="1" customWidth="1"/>
    <col min="1541" max="1541" width="8.453125" style="1" customWidth="1"/>
    <col min="1542" max="1542" width="6" style="1" bestFit="1" customWidth="1"/>
    <col min="1543" max="1543" width="13.6328125" style="1" customWidth="1"/>
    <col min="1544" max="1545" width="8" style="1" customWidth="1"/>
    <col min="1546" max="1546" width="9" style="1" customWidth="1"/>
    <col min="1547" max="1547" width="13.1796875" style="1" bestFit="1" customWidth="1"/>
    <col min="1548" max="1548" width="10.81640625" style="1" bestFit="1" customWidth="1"/>
    <col min="1549" max="1549" width="8.81640625" style="1" customWidth="1"/>
    <col min="1550" max="1550" width="5.453125" style="1" customWidth="1"/>
    <col min="1551" max="1551" width="13.453125" style="1" customWidth="1"/>
    <col min="1552" max="1552" width="12.453125" style="1" bestFit="1" customWidth="1"/>
    <col min="1553" max="1794" width="11.453125" style="1"/>
    <col min="1795" max="1795" width="22.81640625" style="1" customWidth="1"/>
    <col min="1796" max="1796" width="29.6328125" style="1" customWidth="1"/>
    <col min="1797" max="1797" width="8.453125" style="1" customWidth="1"/>
    <col min="1798" max="1798" width="6" style="1" bestFit="1" customWidth="1"/>
    <col min="1799" max="1799" width="13.6328125" style="1" customWidth="1"/>
    <col min="1800" max="1801" width="8" style="1" customWidth="1"/>
    <col min="1802" max="1802" width="9" style="1" customWidth="1"/>
    <col min="1803" max="1803" width="13.1796875" style="1" bestFit="1" customWidth="1"/>
    <col min="1804" max="1804" width="10.81640625" style="1" bestFit="1" customWidth="1"/>
    <col min="1805" max="1805" width="8.81640625" style="1" customWidth="1"/>
    <col min="1806" max="1806" width="5.453125" style="1" customWidth="1"/>
    <col min="1807" max="1807" width="13.453125" style="1" customWidth="1"/>
    <col min="1808" max="1808" width="12.453125" style="1" bestFit="1" customWidth="1"/>
    <col min="1809" max="2050" width="11.453125" style="1"/>
    <col min="2051" max="2051" width="22.81640625" style="1" customWidth="1"/>
    <col min="2052" max="2052" width="29.6328125" style="1" customWidth="1"/>
    <col min="2053" max="2053" width="8.453125" style="1" customWidth="1"/>
    <col min="2054" max="2054" width="6" style="1" bestFit="1" customWidth="1"/>
    <col min="2055" max="2055" width="13.6328125" style="1" customWidth="1"/>
    <col min="2056" max="2057" width="8" style="1" customWidth="1"/>
    <col min="2058" max="2058" width="9" style="1" customWidth="1"/>
    <col min="2059" max="2059" width="13.1796875" style="1" bestFit="1" customWidth="1"/>
    <col min="2060" max="2060" width="10.81640625" style="1" bestFit="1" customWidth="1"/>
    <col min="2061" max="2061" width="8.81640625" style="1" customWidth="1"/>
    <col min="2062" max="2062" width="5.453125" style="1" customWidth="1"/>
    <col min="2063" max="2063" width="13.453125" style="1" customWidth="1"/>
    <col min="2064" max="2064" width="12.453125" style="1" bestFit="1" customWidth="1"/>
    <col min="2065" max="2306" width="11.453125" style="1"/>
    <col min="2307" max="2307" width="22.81640625" style="1" customWidth="1"/>
    <col min="2308" max="2308" width="29.6328125" style="1" customWidth="1"/>
    <col min="2309" max="2309" width="8.453125" style="1" customWidth="1"/>
    <col min="2310" max="2310" width="6" style="1" bestFit="1" customWidth="1"/>
    <col min="2311" max="2311" width="13.6328125" style="1" customWidth="1"/>
    <col min="2312" max="2313" width="8" style="1" customWidth="1"/>
    <col min="2314" max="2314" width="9" style="1" customWidth="1"/>
    <col min="2315" max="2315" width="13.1796875" style="1" bestFit="1" customWidth="1"/>
    <col min="2316" max="2316" width="10.81640625" style="1" bestFit="1" customWidth="1"/>
    <col min="2317" max="2317" width="8.81640625" style="1" customWidth="1"/>
    <col min="2318" max="2318" width="5.453125" style="1" customWidth="1"/>
    <col min="2319" max="2319" width="13.453125" style="1" customWidth="1"/>
    <col min="2320" max="2320" width="12.453125" style="1" bestFit="1" customWidth="1"/>
    <col min="2321" max="2562" width="11.453125" style="1"/>
    <col min="2563" max="2563" width="22.81640625" style="1" customWidth="1"/>
    <col min="2564" max="2564" width="29.6328125" style="1" customWidth="1"/>
    <col min="2565" max="2565" width="8.453125" style="1" customWidth="1"/>
    <col min="2566" max="2566" width="6" style="1" bestFit="1" customWidth="1"/>
    <col min="2567" max="2567" width="13.6328125" style="1" customWidth="1"/>
    <col min="2568" max="2569" width="8" style="1" customWidth="1"/>
    <col min="2570" max="2570" width="9" style="1" customWidth="1"/>
    <col min="2571" max="2571" width="13.1796875" style="1" bestFit="1" customWidth="1"/>
    <col min="2572" max="2572" width="10.81640625" style="1" bestFit="1" customWidth="1"/>
    <col min="2573" max="2573" width="8.81640625" style="1" customWidth="1"/>
    <col min="2574" max="2574" width="5.453125" style="1" customWidth="1"/>
    <col min="2575" max="2575" width="13.453125" style="1" customWidth="1"/>
    <col min="2576" max="2576" width="12.453125" style="1" bestFit="1" customWidth="1"/>
    <col min="2577" max="2818" width="11.453125" style="1"/>
    <col min="2819" max="2819" width="22.81640625" style="1" customWidth="1"/>
    <col min="2820" max="2820" width="29.6328125" style="1" customWidth="1"/>
    <col min="2821" max="2821" width="8.453125" style="1" customWidth="1"/>
    <col min="2822" max="2822" width="6" style="1" bestFit="1" customWidth="1"/>
    <col min="2823" max="2823" width="13.6328125" style="1" customWidth="1"/>
    <col min="2824" max="2825" width="8" style="1" customWidth="1"/>
    <col min="2826" max="2826" width="9" style="1" customWidth="1"/>
    <col min="2827" max="2827" width="13.1796875" style="1" bestFit="1" customWidth="1"/>
    <col min="2828" max="2828" width="10.81640625" style="1" bestFit="1" customWidth="1"/>
    <col min="2829" max="2829" width="8.81640625" style="1" customWidth="1"/>
    <col min="2830" max="2830" width="5.453125" style="1" customWidth="1"/>
    <col min="2831" max="2831" width="13.453125" style="1" customWidth="1"/>
    <col min="2832" max="2832" width="12.453125" style="1" bestFit="1" customWidth="1"/>
    <col min="2833" max="3074" width="11.453125" style="1"/>
    <col min="3075" max="3075" width="22.81640625" style="1" customWidth="1"/>
    <col min="3076" max="3076" width="29.6328125" style="1" customWidth="1"/>
    <col min="3077" max="3077" width="8.453125" style="1" customWidth="1"/>
    <col min="3078" max="3078" width="6" style="1" bestFit="1" customWidth="1"/>
    <col min="3079" max="3079" width="13.6328125" style="1" customWidth="1"/>
    <col min="3080" max="3081" width="8" style="1" customWidth="1"/>
    <col min="3082" max="3082" width="9" style="1" customWidth="1"/>
    <col min="3083" max="3083" width="13.1796875" style="1" bestFit="1" customWidth="1"/>
    <col min="3084" max="3084" width="10.81640625" style="1" bestFit="1" customWidth="1"/>
    <col min="3085" max="3085" width="8.81640625" style="1" customWidth="1"/>
    <col min="3086" max="3086" width="5.453125" style="1" customWidth="1"/>
    <col min="3087" max="3087" width="13.453125" style="1" customWidth="1"/>
    <col min="3088" max="3088" width="12.453125" style="1" bestFit="1" customWidth="1"/>
    <col min="3089" max="3330" width="11.453125" style="1"/>
    <col min="3331" max="3331" width="22.81640625" style="1" customWidth="1"/>
    <col min="3332" max="3332" width="29.6328125" style="1" customWidth="1"/>
    <col min="3333" max="3333" width="8.453125" style="1" customWidth="1"/>
    <col min="3334" max="3334" width="6" style="1" bestFit="1" customWidth="1"/>
    <col min="3335" max="3335" width="13.6328125" style="1" customWidth="1"/>
    <col min="3336" max="3337" width="8" style="1" customWidth="1"/>
    <col min="3338" max="3338" width="9" style="1" customWidth="1"/>
    <col min="3339" max="3339" width="13.1796875" style="1" bestFit="1" customWidth="1"/>
    <col min="3340" max="3340" width="10.81640625" style="1" bestFit="1" customWidth="1"/>
    <col min="3341" max="3341" width="8.81640625" style="1" customWidth="1"/>
    <col min="3342" max="3342" width="5.453125" style="1" customWidth="1"/>
    <col min="3343" max="3343" width="13.453125" style="1" customWidth="1"/>
    <col min="3344" max="3344" width="12.453125" style="1" bestFit="1" customWidth="1"/>
    <col min="3345" max="3586" width="11.453125" style="1"/>
    <col min="3587" max="3587" width="22.81640625" style="1" customWidth="1"/>
    <col min="3588" max="3588" width="29.6328125" style="1" customWidth="1"/>
    <col min="3589" max="3589" width="8.453125" style="1" customWidth="1"/>
    <col min="3590" max="3590" width="6" style="1" bestFit="1" customWidth="1"/>
    <col min="3591" max="3591" width="13.6328125" style="1" customWidth="1"/>
    <col min="3592" max="3593" width="8" style="1" customWidth="1"/>
    <col min="3594" max="3594" width="9" style="1" customWidth="1"/>
    <col min="3595" max="3595" width="13.1796875" style="1" bestFit="1" customWidth="1"/>
    <col min="3596" max="3596" width="10.81640625" style="1" bestFit="1" customWidth="1"/>
    <col min="3597" max="3597" width="8.81640625" style="1" customWidth="1"/>
    <col min="3598" max="3598" width="5.453125" style="1" customWidth="1"/>
    <col min="3599" max="3599" width="13.453125" style="1" customWidth="1"/>
    <col min="3600" max="3600" width="12.453125" style="1" bestFit="1" customWidth="1"/>
    <col min="3601" max="3842" width="11.453125" style="1"/>
    <col min="3843" max="3843" width="22.81640625" style="1" customWidth="1"/>
    <col min="3844" max="3844" width="29.6328125" style="1" customWidth="1"/>
    <col min="3845" max="3845" width="8.453125" style="1" customWidth="1"/>
    <col min="3846" max="3846" width="6" style="1" bestFit="1" customWidth="1"/>
    <col min="3847" max="3847" width="13.6328125" style="1" customWidth="1"/>
    <col min="3848" max="3849" width="8" style="1" customWidth="1"/>
    <col min="3850" max="3850" width="9" style="1" customWidth="1"/>
    <col min="3851" max="3851" width="13.1796875" style="1" bestFit="1" customWidth="1"/>
    <col min="3852" max="3852" width="10.81640625" style="1" bestFit="1" customWidth="1"/>
    <col min="3853" max="3853" width="8.81640625" style="1" customWidth="1"/>
    <col min="3854" max="3854" width="5.453125" style="1" customWidth="1"/>
    <col min="3855" max="3855" width="13.453125" style="1" customWidth="1"/>
    <col min="3856" max="3856" width="12.453125" style="1" bestFit="1" customWidth="1"/>
    <col min="3857" max="4098" width="11.453125" style="1"/>
    <col min="4099" max="4099" width="22.81640625" style="1" customWidth="1"/>
    <col min="4100" max="4100" width="29.6328125" style="1" customWidth="1"/>
    <col min="4101" max="4101" width="8.453125" style="1" customWidth="1"/>
    <col min="4102" max="4102" width="6" style="1" bestFit="1" customWidth="1"/>
    <col min="4103" max="4103" width="13.6328125" style="1" customWidth="1"/>
    <col min="4104" max="4105" width="8" style="1" customWidth="1"/>
    <col min="4106" max="4106" width="9" style="1" customWidth="1"/>
    <col min="4107" max="4107" width="13.1796875" style="1" bestFit="1" customWidth="1"/>
    <col min="4108" max="4108" width="10.81640625" style="1" bestFit="1" customWidth="1"/>
    <col min="4109" max="4109" width="8.81640625" style="1" customWidth="1"/>
    <col min="4110" max="4110" width="5.453125" style="1" customWidth="1"/>
    <col min="4111" max="4111" width="13.453125" style="1" customWidth="1"/>
    <col min="4112" max="4112" width="12.453125" style="1" bestFit="1" customWidth="1"/>
    <col min="4113" max="4354" width="11.453125" style="1"/>
    <col min="4355" max="4355" width="22.81640625" style="1" customWidth="1"/>
    <col min="4356" max="4356" width="29.6328125" style="1" customWidth="1"/>
    <col min="4357" max="4357" width="8.453125" style="1" customWidth="1"/>
    <col min="4358" max="4358" width="6" style="1" bestFit="1" customWidth="1"/>
    <col min="4359" max="4359" width="13.6328125" style="1" customWidth="1"/>
    <col min="4360" max="4361" width="8" style="1" customWidth="1"/>
    <col min="4362" max="4362" width="9" style="1" customWidth="1"/>
    <col min="4363" max="4363" width="13.1796875" style="1" bestFit="1" customWidth="1"/>
    <col min="4364" max="4364" width="10.81640625" style="1" bestFit="1" customWidth="1"/>
    <col min="4365" max="4365" width="8.81640625" style="1" customWidth="1"/>
    <col min="4366" max="4366" width="5.453125" style="1" customWidth="1"/>
    <col min="4367" max="4367" width="13.453125" style="1" customWidth="1"/>
    <col min="4368" max="4368" width="12.453125" style="1" bestFit="1" customWidth="1"/>
    <col min="4369" max="4610" width="11.453125" style="1"/>
    <col min="4611" max="4611" width="22.81640625" style="1" customWidth="1"/>
    <col min="4612" max="4612" width="29.6328125" style="1" customWidth="1"/>
    <col min="4613" max="4613" width="8.453125" style="1" customWidth="1"/>
    <col min="4614" max="4614" width="6" style="1" bestFit="1" customWidth="1"/>
    <col min="4615" max="4615" width="13.6328125" style="1" customWidth="1"/>
    <col min="4616" max="4617" width="8" style="1" customWidth="1"/>
    <col min="4618" max="4618" width="9" style="1" customWidth="1"/>
    <col min="4619" max="4619" width="13.1796875" style="1" bestFit="1" customWidth="1"/>
    <col min="4620" max="4620" width="10.81640625" style="1" bestFit="1" customWidth="1"/>
    <col min="4621" max="4621" width="8.81640625" style="1" customWidth="1"/>
    <col min="4622" max="4622" width="5.453125" style="1" customWidth="1"/>
    <col min="4623" max="4623" width="13.453125" style="1" customWidth="1"/>
    <col min="4624" max="4624" width="12.453125" style="1" bestFit="1" customWidth="1"/>
    <col min="4625" max="4866" width="11.453125" style="1"/>
    <col min="4867" max="4867" width="22.81640625" style="1" customWidth="1"/>
    <col min="4868" max="4868" width="29.6328125" style="1" customWidth="1"/>
    <col min="4869" max="4869" width="8.453125" style="1" customWidth="1"/>
    <col min="4870" max="4870" width="6" style="1" bestFit="1" customWidth="1"/>
    <col min="4871" max="4871" width="13.6328125" style="1" customWidth="1"/>
    <col min="4872" max="4873" width="8" style="1" customWidth="1"/>
    <col min="4874" max="4874" width="9" style="1" customWidth="1"/>
    <col min="4875" max="4875" width="13.1796875" style="1" bestFit="1" customWidth="1"/>
    <col min="4876" max="4876" width="10.81640625" style="1" bestFit="1" customWidth="1"/>
    <col min="4877" max="4877" width="8.81640625" style="1" customWidth="1"/>
    <col min="4878" max="4878" width="5.453125" style="1" customWidth="1"/>
    <col min="4879" max="4879" width="13.453125" style="1" customWidth="1"/>
    <col min="4880" max="4880" width="12.453125" style="1" bestFit="1" customWidth="1"/>
    <col min="4881" max="5122" width="11.453125" style="1"/>
    <col min="5123" max="5123" width="22.81640625" style="1" customWidth="1"/>
    <col min="5124" max="5124" width="29.6328125" style="1" customWidth="1"/>
    <col min="5125" max="5125" width="8.453125" style="1" customWidth="1"/>
    <col min="5126" max="5126" width="6" style="1" bestFit="1" customWidth="1"/>
    <col min="5127" max="5127" width="13.6328125" style="1" customWidth="1"/>
    <col min="5128" max="5129" width="8" style="1" customWidth="1"/>
    <col min="5130" max="5130" width="9" style="1" customWidth="1"/>
    <col min="5131" max="5131" width="13.1796875" style="1" bestFit="1" customWidth="1"/>
    <col min="5132" max="5132" width="10.81640625" style="1" bestFit="1" customWidth="1"/>
    <col min="5133" max="5133" width="8.81640625" style="1" customWidth="1"/>
    <col min="5134" max="5134" width="5.453125" style="1" customWidth="1"/>
    <col min="5135" max="5135" width="13.453125" style="1" customWidth="1"/>
    <col min="5136" max="5136" width="12.453125" style="1" bestFit="1" customWidth="1"/>
    <col min="5137" max="5378" width="11.453125" style="1"/>
    <col min="5379" max="5379" width="22.81640625" style="1" customWidth="1"/>
    <col min="5380" max="5380" width="29.6328125" style="1" customWidth="1"/>
    <col min="5381" max="5381" width="8.453125" style="1" customWidth="1"/>
    <col min="5382" max="5382" width="6" style="1" bestFit="1" customWidth="1"/>
    <col min="5383" max="5383" width="13.6328125" style="1" customWidth="1"/>
    <col min="5384" max="5385" width="8" style="1" customWidth="1"/>
    <col min="5386" max="5386" width="9" style="1" customWidth="1"/>
    <col min="5387" max="5387" width="13.1796875" style="1" bestFit="1" customWidth="1"/>
    <col min="5388" max="5388" width="10.81640625" style="1" bestFit="1" customWidth="1"/>
    <col min="5389" max="5389" width="8.81640625" style="1" customWidth="1"/>
    <col min="5390" max="5390" width="5.453125" style="1" customWidth="1"/>
    <col min="5391" max="5391" width="13.453125" style="1" customWidth="1"/>
    <col min="5392" max="5392" width="12.453125" style="1" bestFit="1" customWidth="1"/>
    <col min="5393" max="5634" width="11.453125" style="1"/>
    <col min="5635" max="5635" width="22.81640625" style="1" customWidth="1"/>
    <col min="5636" max="5636" width="29.6328125" style="1" customWidth="1"/>
    <col min="5637" max="5637" width="8.453125" style="1" customWidth="1"/>
    <col min="5638" max="5638" width="6" style="1" bestFit="1" customWidth="1"/>
    <col min="5639" max="5639" width="13.6328125" style="1" customWidth="1"/>
    <col min="5640" max="5641" width="8" style="1" customWidth="1"/>
    <col min="5642" max="5642" width="9" style="1" customWidth="1"/>
    <col min="5643" max="5643" width="13.1796875" style="1" bestFit="1" customWidth="1"/>
    <col min="5644" max="5644" width="10.81640625" style="1" bestFit="1" customWidth="1"/>
    <col min="5645" max="5645" width="8.81640625" style="1" customWidth="1"/>
    <col min="5646" max="5646" width="5.453125" style="1" customWidth="1"/>
    <col min="5647" max="5647" width="13.453125" style="1" customWidth="1"/>
    <col min="5648" max="5648" width="12.453125" style="1" bestFit="1" customWidth="1"/>
    <col min="5649" max="5890" width="11.453125" style="1"/>
    <col min="5891" max="5891" width="22.81640625" style="1" customWidth="1"/>
    <col min="5892" max="5892" width="29.6328125" style="1" customWidth="1"/>
    <col min="5893" max="5893" width="8.453125" style="1" customWidth="1"/>
    <col min="5894" max="5894" width="6" style="1" bestFit="1" customWidth="1"/>
    <col min="5895" max="5895" width="13.6328125" style="1" customWidth="1"/>
    <col min="5896" max="5897" width="8" style="1" customWidth="1"/>
    <col min="5898" max="5898" width="9" style="1" customWidth="1"/>
    <col min="5899" max="5899" width="13.1796875" style="1" bestFit="1" customWidth="1"/>
    <col min="5900" max="5900" width="10.81640625" style="1" bestFit="1" customWidth="1"/>
    <col min="5901" max="5901" width="8.81640625" style="1" customWidth="1"/>
    <col min="5902" max="5902" width="5.453125" style="1" customWidth="1"/>
    <col min="5903" max="5903" width="13.453125" style="1" customWidth="1"/>
    <col min="5904" max="5904" width="12.453125" style="1" bestFit="1" customWidth="1"/>
    <col min="5905" max="6146" width="11.453125" style="1"/>
    <col min="6147" max="6147" width="22.81640625" style="1" customWidth="1"/>
    <col min="6148" max="6148" width="29.6328125" style="1" customWidth="1"/>
    <col min="6149" max="6149" width="8.453125" style="1" customWidth="1"/>
    <col min="6150" max="6150" width="6" style="1" bestFit="1" customWidth="1"/>
    <col min="6151" max="6151" width="13.6328125" style="1" customWidth="1"/>
    <col min="6152" max="6153" width="8" style="1" customWidth="1"/>
    <col min="6154" max="6154" width="9" style="1" customWidth="1"/>
    <col min="6155" max="6155" width="13.1796875" style="1" bestFit="1" customWidth="1"/>
    <col min="6156" max="6156" width="10.81640625" style="1" bestFit="1" customWidth="1"/>
    <col min="6157" max="6157" width="8.81640625" style="1" customWidth="1"/>
    <col min="6158" max="6158" width="5.453125" style="1" customWidth="1"/>
    <col min="6159" max="6159" width="13.453125" style="1" customWidth="1"/>
    <col min="6160" max="6160" width="12.453125" style="1" bestFit="1" customWidth="1"/>
    <col min="6161" max="6402" width="11.453125" style="1"/>
    <col min="6403" max="6403" width="22.81640625" style="1" customWidth="1"/>
    <col min="6404" max="6404" width="29.6328125" style="1" customWidth="1"/>
    <col min="6405" max="6405" width="8.453125" style="1" customWidth="1"/>
    <col min="6406" max="6406" width="6" style="1" bestFit="1" customWidth="1"/>
    <col min="6407" max="6407" width="13.6328125" style="1" customWidth="1"/>
    <col min="6408" max="6409" width="8" style="1" customWidth="1"/>
    <col min="6410" max="6410" width="9" style="1" customWidth="1"/>
    <col min="6411" max="6411" width="13.1796875" style="1" bestFit="1" customWidth="1"/>
    <col min="6412" max="6412" width="10.81640625" style="1" bestFit="1" customWidth="1"/>
    <col min="6413" max="6413" width="8.81640625" style="1" customWidth="1"/>
    <col min="6414" max="6414" width="5.453125" style="1" customWidth="1"/>
    <col min="6415" max="6415" width="13.453125" style="1" customWidth="1"/>
    <col min="6416" max="6416" width="12.453125" style="1" bestFit="1" customWidth="1"/>
    <col min="6417" max="6658" width="11.453125" style="1"/>
    <col min="6659" max="6659" width="22.81640625" style="1" customWidth="1"/>
    <col min="6660" max="6660" width="29.6328125" style="1" customWidth="1"/>
    <col min="6661" max="6661" width="8.453125" style="1" customWidth="1"/>
    <col min="6662" max="6662" width="6" style="1" bestFit="1" customWidth="1"/>
    <col min="6663" max="6663" width="13.6328125" style="1" customWidth="1"/>
    <col min="6664" max="6665" width="8" style="1" customWidth="1"/>
    <col min="6666" max="6666" width="9" style="1" customWidth="1"/>
    <col min="6667" max="6667" width="13.1796875" style="1" bestFit="1" customWidth="1"/>
    <col min="6668" max="6668" width="10.81640625" style="1" bestFit="1" customWidth="1"/>
    <col min="6669" max="6669" width="8.81640625" style="1" customWidth="1"/>
    <col min="6670" max="6670" width="5.453125" style="1" customWidth="1"/>
    <col min="6671" max="6671" width="13.453125" style="1" customWidth="1"/>
    <col min="6672" max="6672" width="12.453125" style="1" bestFit="1" customWidth="1"/>
    <col min="6673" max="6914" width="11.453125" style="1"/>
    <col min="6915" max="6915" width="22.81640625" style="1" customWidth="1"/>
    <col min="6916" max="6916" width="29.6328125" style="1" customWidth="1"/>
    <col min="6917" max="6917" width="8.453125" style="1" customWidth="1"/>
    <col min="6918" max="6918" width="6" style="1" bestFit="1" customWidth="1"/>
    <col min="6919" max="6919" width="13.6328125" style="1" customWidth="1"/>
    <col min="6920" max="6921" width="8" style="1" customWidth="1"/>
    <col min="6922" max="6922" width="9" style="1" customWidth="1"/>
    <col min="6923" max="6923" width="13.1796875" style="1" bestFit="1" customWidth="1"/>
    <col min="6924" max="6924" width="10.81640625" style="1" bestFit="1" customWidth="1"/>
    <col min="6925" max="6925" width="8.81640625" style="1" customWidth="1"/>
    <col min="6926" max="6926" width="5.453125" style="1" customWidth="1"/>
    <col min="6927" max="6927" width="13.453125" style="1" customWidth="1"/>
    <col min="6928" max="6928" width="12.453125" style="1" bestFit="1" customWidth="1"/>
    <col min="6929" max="7170" width="11.453125" style="1"/>
    <col min="7171" max="7171" width="22.81640625" style="1" customWidth="1"/>
    <col min="7172" max="7172" width="29.6328125" style="1" customWidth="1"/>
    <col min="7173" max="7173" width="8.453125" style="1" customWidth="1"/>
    <col min="7174" max="7174" width="6" style="1" bestFit="1" customWidth="1"/>
    <col min="7175" max="7175" width="13.6328125" style="1" customWidth="1"/>
    <col min="7176" max="7177" width="8" style="1" customWidth="1"/>
    <col min="7178" max="7178" width="9" style="1" customWidth="1"/>
    <col min="7179" max="7179" width="13.1796875" style="1" bestFit="1" customWidth="1"/>
    <col min="7180" max="7180" width="10.81640625" style="1" bestFit="1" customWidth="1"/>
    <col min="7181" max="7181" width="8.81640625" style="1" customWidth="1"/>
    <col min="7182" max="7182" width="5.453125" style="1" customWidth="1"/>
    <col min="7183" max="7183" width="13.453125" style="1" customWidth="1"/>
    <col min="7184" max="7184" width="12.453125" style="1" bestFit="1" customWidth="1"/>
    <col min="7185" max="7426" width="11.453125" style="1"/>
    <col min="7427" max="7427" width="22.81640625" style="1" customWidth="1"/>
    <col min="7428" max="7428" width="29.6328125" style="1" customWidth="1"/>
    <col min="7429" max="7429" width="8.453125" style="1" customWidth="1"/>
    <col min="7430" max="7430" width="6" style="1" bestFit="1" customWidth="1"/>
    <col min="7431" max="7431" width="13.6328125" style="1" customWidth="1"/>
    <col min="7432" max="7433" width="8" style="1" customWidth="1"/>
    <col min="7434" max="7434" width="9" style="1" customWidth="1"/>
    <col min="7435" max="7435" width="13.1796875" style="1" bestFit="1" customWidth="1"/>
    <col min="7436" max="7436" width="10.81640625" style="1" bestFit="1" customWidth="1"/>
    <col min="7437" max="7437" width="8.81640625" style="1" customWidth="1"/>
    <col min="7438" max="7438" width="5.453125" style="1" customWidth="1"/>
    <col min="7439" max="7439" width="13.453125" style="1" customWidth="1"/>
    <col min="7440" max="7440" width="12.453125" style="1" bestFit="1" customWidth="1"/>
    <col min="7441" max="7682" width="11.453125" style="1"/>
    <col min="7683" max="7683" width="22.81640625" style="1" customWidth="1"/>
    <col min="7684" max="7684" width="29.6328125" style="1" customWidth="1"/>
    <col min="7685" max="7685" width="8.453125" style="1" customWidth="1"/>
    <col min="7686" max="7686" width="6" style="1" bestFit="1" customWidth="1"/>
    <col min="7687" max="7687" width="13.6328125" style="1" customWidth="1"/>
    <col min="7688" max="7689" width="8" style="1" customWidth="1"/>
    <col min="7690" max="7690" width="9" style="1" customWidth="1"/>
    <col min="7691" max="7691" width="13.1796875" style="1" bestFit="1" customWidth="1"/>
    <col min="7692" max="7692" width="10.81640625" style="1" bestFit="1" customWidth="1"/>
    <col min="7693" max="7693" width="8.81640625" style="1" customWidth="1"/>
    <col min="7694" max="7694" width="5.453125" style="1" customWidth="1"/>
    <col min="7695" max="7695" width="13.453125" style="1" customWidth="1"/>
    <col min="7696" max="7696" width="12.453125" style="1" bestFit="1" customWidth="1"/>
    <col min="7697" max="7938" width="11.453125" style="1"/>
    <col min="7939" max="7939" width="22.81640625" style="1" customWidth="1"/>
    <col min="7940" max="7940" width="29.6328125" style="1" customWidth="1"/>
    <col min="7941" max="7941" width="8.453125" style="1" customWidth="1"/>
    <col min="7942" max="7942" width="6" style="1" bestFit="1" customWidth="1"/>
    <col min="7943" max="7943" width="13.6328125" style="1" customWidth="1"/>
    <col min="7944" max="7945" width="8" style="1" customWidth="1"/>
    <col min="7946" max="7946" width="9" style="1" customWidth="1"/>
    <col min="7947" max="7947" width="13.1796875" style="1" bestFit="1" customWidth="1"/>
    <col min="7948" max="7948" width="10.81640625" style="1" bestFit="1" customWidth="1"/>
    <col min="7949" max="7949" width="8.81640625" style="1" customWidth="1"/>
    <col min="7950" max="7950" width="5.453125" style="1" customWidth="1"/>
    <col min="7951" max="7951" width="13.453125" style="1" customWidth="1"/>
    <col min="7952" max="7952" width="12.453125" style="1" bestFit="1" customWidth="1"/>
    <col min="7953" max="8194" width="11.453125" style="1"/>
    <col min="8195" max="8195" width="22.81640625" style="1" customWidth="1"/>
    <col min="8196" max="8196" width="29.6328125" style="1" customWidth="1"/>
    <col min="8197" max="8197" width="8.453125" style="1" customWidth="1"/>
    <col min="8198" max="8198" width="6" style="1" bestFit="1" customWidth="1"/>
    <col min="8199" max="8199" width="13.6328125" style="1" customWidth="1"/>
    <col min="8200" max="8201" width="8" style="1" customWidth="1"/>
    <col min="8202" max="8202" width="9" style="1" customWidth="1"/>
    <col min="8203" max="8203" width="13.1796875" style="1" bestFit="1" customWidth="1"/>
    <col min="8204" max="8204" width="10.81640625" style="1" bestFit="1" customWidth="1"/>
    <col min="8205" max="8205" width="8.81640625" style="1" customWidth="1"/>
    <col min="8206" max="8206" width="5.453125" style="1" customWidth="1"/>
    <col min="8207" max="8207" width="13.453125" style="1" customWidth="1"/>
    <col min="8208" max="8208" width="12.453125" style="1" bestFit="1" customWidth="1"/>
    <col min="8209" max="8450" width="11.453125" style="1"/>
    <col min="8451" max="8451" width="22.81640625" style="1" customWidth="1"/>
    <col min="8452" max="8452" width="29.6328125" style="1" customWidth="1"/>
    <col min="8453" max="8453" width="8.453125" style="1" customWidth="1"/>
    <col min="8454" max="8454" width="6" style="1" bestFit="1" customWidth="1"/>
    <col min="8455" max="8455" width="13.6328125" style="1" customWidth="1"/>
    <col min="8456" max="8457" width="8" style="1" customWidth="1"/>
    <col min="8458" max="8458" width="9" style="1" customWidth="1"/>
    <col min="8459" max="8459" width="13.1796875" style="1" bestFit="1" customWidth="1"/>
    <col min="8460" max="8460" width="10.81640625" style="1" bestFit="1" customWidth="1"/>
    <col min="8461" max="8461" width="8.81640625" style="1" customWidth="1"/>
    <col min="8462" max="8462" width="5.453125" style="1" customWidth="1"/>
    <col min="8463" max="8463" width="13.453125" style="1" customWidth="1"/>
    <col min="8464" max="8464" width="12.453125" style="1" bestFit="1" customWidth="1"/>
    <col min="8465" max="8706" width="11.453125" style="1"/>
    <col min="8707" max="8707" width="22.81640625" style="1" customWidth="1"/>
    <col min="8708" max="8708" width="29.6328125" style="1" customWidth="1"/>
    <col min="8709" max="8709" width="8.453125" style="1" customWidth="1"/>
    <col min="8710" max="8710" width="6" style="1" bestFit="1" customWidth="1"/>
    <col min="8711" max="8711" width="13.6328125" style="1" customWidth="1"/>
    <col min="8712" max="8713" width="8" style="1" customWidth="1"/>
    <col min="8714" max="8714" width="9" style="1" customWidth="1"/>
    <col min="8715" max="8715" width="13.1796875" style="1" bestFit="1" customWidth="1"/>
    <col min="8716" max="8716" width="10.81640625" style="1" bestFit="1" customWidth="1"/>
    <col min="8717" max="8717" width="8.81640625" style="1" customWidth="1"/>
    <col min="8718" max="8718" width="5.453125" style="1" customWidth="1"/>
    <col min="8719" max="8719" width="13.453125" style="1" customWidth="1"/>
    <col min="8720" max="8720" width="12.453125" style="1" bestFit="1" customWidth="1"/>
    <col min="8721" max="8962" width="11.453125" style="1"/>
    <col min="8963" max="8963" width="22.81640625" style="1" customWidth="1"/>
    <col min="8964" max="8964" width="29.6328125" style="1" customWidth="1"/>
    <col min="8965" max="8965" width="8.453125" style="1" customWidth="1"/>
    <col min="8966" max="8966" width="6" style="1" bestFit="1" customWidth="1"/>
    <col min="8967" max="8967" width="13.6328125" style="1" customWidth="1"/>
    <col min="8968" max="8969" width="8" style="1" customWidth="1"/>
    <col min="8970" max="8970" width="9" style="1" customWidth="1"/>
    <col min="8971" max="8971" width="13.1796875" style="1" bestFit="1" customWidth="1"/>
    <col min="8972" max="8972" width="10.81640625" style="1" bestFit="1" customWidth="1"/>
    <col min="8973" max="8973" width="8.81640625" style="1" customWidth="1"/>
    <col min="8974" max="8974" width="5.453125" style="1" customWidth="1"/>
    <col min="8975" max="8975" width="13.453125" style="1" customWidth="1"/>
    <col min="8976" max="8976" width="12.453125" style="1" bestFit="1" customWidth="1"/>
    <col min="8977" max="9218" width="11.453125" style="1"/>
    <col min="9219" max="9219" width="22.81640625" style="1" customWidth="1"/>
    <col min="9220" max="9220" width="29.6328125" style="1" customWidth="1"/>
    <col min="9221" max="9221" width="8.453125" style="1" customWidth="1"/>
    <col min="9222" max="9222" width="6" style="1" bestFit="1" customWidth="1"/>
    <col min="9223" max="9223" width="13.6328125" style="1" customWidth="1"/>
    <col min="9224" max="9225" width="8" style="1" customWidth="1"/>
    <col min="9226" max="9226" width="9" style="1" customWidth="1"/>
    <col min="9227" max="9227" width="13.1796875" style="1" bestFit="1" customWidth="1"/>
    <col min="9228" max="9228" width="10.81640625" style="1" bestFit="1" customWidth="1"/>
    <col min="9229" max="9229" width="8.81640625" style="1" customWidth="1"/>
    <col min="9230" max="9230" width="5.453125" style="1" customWidth="1"/>
    <col min="9231" max="9231" width="13.453125" style="1" customWidth="1"/>
    <col min="9232" max="9232" width="12.453125" style="1" bestFit="1" customWidth="1"/>
    <col min="9233" max="9474" width="11.453125" style="1"/>
    <col min="9475" max="9475" width="22.81640625" style="1" customWidth="1"/>
    <col min="9476" max="9476" width="29.6328125" style="1" customWidth="1"/>
    <col min="9477" max="9477" width="8.453125" style="1" customWidth="1"/>
    <col min="9478" max="9478" width="6" style="1" bestFit="1" customWidth="1"/>
    <col min="9479" max="9479" width="13.6328125" style="1" customWidth="1"/>
    <col min="9480" max="9481" width="8" style="1" customWidth="1"/>
    <col min="9482" max="9482" width="9" style="1" customWidth="1"/>
    <col min="9483" max="9483" width="13.1796875" style="1" bestFit="1" customWidth="1"/>
    <col min="9484" max="9484" width="10.81640625" style="1" bestFit="1" customWidth="1"/>
    <col min="9485" max="9485" width="8.81640625" style="1" customWidth="1"/>
    <col min="9486" max="9486" width="5.453125" style="1" customWidth="1"/>
    <col min="9487" max="9487" width="13.453125" style="1" customWidth="1"/>
    <col min="9488" max="9488" width="12.453125" style="1" bestFit="1" customWidth="1"/>
    <col min="9489" max="9730" width="11.453125" style="1"/>
    <col min="9731" max="9731" width="22.81640625" style="1" customWidth="1"/>
    <col min="9732" max="9732" width="29.6328125" style="1" customWidth="1"/>
    <col min="9733" max="9733" width="8.453125" style="1" customWidth="1"/>
    <col min="9734" max="9734" width="6" style="1" bestFit="1" customWidth="1"/>
    <col min="9735" max="9735" width="13.6328125" style="1" customWidth="1"/>
    <col min="9736" max="9737" width="8" style="1" customWidth="1"/>
    <col min="9738" max="9738" width="9" style="1" customWidth="1"/>
    <col min="9739" max="9739" width="13.1796875" style="1" bestFit="1" customWidth="1"/>
    <col min="9740" max="9740" width="10.81640625" style="1" bestFit="1" customWidth="1"/>
    <col min="9741" max="9741" width="8.81640625" style="1" customWidth="1"/>
    <col min="9742" max="9742" width="5.453125" style="1" customWidth="1"/>
    <col min="9743" max="9743" width="13.453125" style="1" customWidth="1"/>
    <col min="9744" max="9744" width="12.453125" style="1" bestFit="1" customWidth="1"/>
    <col min="9745" max="9986" width="11.453125" style="1"/>
    <col min="9987" max="9987" width="22.81640625" style="1" customWidth="1"/>
    <col min="9988" max="9988" width="29.6328125" style="1" customWidth="1"/>
    <col min="9989" max="9989" width="8.453125" style="1" customWidth="1"/>
    <col min="9990" max="9990" width="6" style="1" bestFit="1" customWidth="1"/>
    <col min="9991" max="9991" width="13.6328125" style="1" customWidth="1"/>
    <col min="9992" max="9993" width="8" style="1" customWidth="1"/>
    <col min="9994" max="9994" width="9" style="1" customWidth="1"/>
    <col min="9995" max="9995" width="13.1796875" style="1" bestFit="1" customWidth="1"/>
    <col min="9996" max="9996" width="10.81640625" style="1" bestFit="1" customWidth="1"/>
    <col min="9997" max="9997" width="8.81640625" style="1" customWidth="1"/>
    <col min="9998" max="9998" width="5.453125" style="1" customWidth="1"/>
    <col min="9999" max="9999" width="13.453125" style="1" customWidth="1"/>
    <col min="10000" max="10000" width="12.453125" style="1" bestFit="1" customWidth="1"/>
    <col min="10001" max="10242" width="11.453125" style="1"/>
    <col min="10243" max="10243" width="22.81640625" style="1" customWidth="1"/>
    <col min="10244" max="10244" width="29.6328125" style="1" customWidth="1"/>
    <col min="10245" max="10245" width="8.453125" style="1" customWidth="1"/>
    <col min="10246" max="10246" width="6" style="1" bestFit="1" customWidth="1"/>
    <col min="10247" max="10247" width="13.6328125" style="1" customWidth="1"/>
    <col min="10248" max="10249" width="8" style="1" customWidth="1"/>
    <col min="10250" max="10250" width="9" style="1" customWidth="1"/>
    <col min="10251" max="10251" width="13.1796875" style="1" bestFit="1" customWidth="1"/>
    <col min="10252" max="10252" width="10.81640625" style="1" bestFit="1" customWidth="1"/>
    <col min="10253" max="10253" width="8.81640625" style="1" customWidth="1"/>
    <col min="10254" max="10254" width="5.453125" style="1" customWidth="1"/>
    <col min="10255" max="10255" width="13.453125" style="1" customWidth="1"/>
    <col min="10256" max="10256" width="12.453125" style="1" bestFit="1" customWidth="1"/>
    <col min="10257" max="10498" width="11.453125" style="1"/>
    <col min="10499" max="10499" width="22.81640625" style="1" customWidth="1"/>
    <col min="10500" max="10500" width="29.6328125" style="1" customWidth="1"/>
    <col min="10501" max="10501" width="8.453125" style="1" customWidth="1"/>
    <col min="10502" max="10502" width="6" style="1" bestFit="1" customWidth="1"/>
    <col min="10503" max="10503" width="13.6328125" style="1" customWidth="1"/>
    <col min="10504" max="10505" width="8" style="1" customWidth="1"/>
    <col min="10506" max="10506" width="9" style="1" customWidth="1"/>
    <col min="10507" max="10507" width="13.1796875" style="1" bestFit="1" customWidth="1"/>
    <col min="10508" max="10508" width="10.81640625" style="1" bestFit="1" customWidth="1"/>
    <col min="10509" max="10509" width="8.81640625" style="1" customWidth="1"/>
    <col min="10510" max="10510" width="5.453125" style="1" customWidth="1"/>
    <col min="10511" max="10511" width="13.453125" style="1" customWidth="1"/>
    <col min="10512" max="10512" width="12.453125" style="1" bestFit="1" customWidth="1"/>
    <col min="10513" max="10754" width="11.453125" style="1"/>
    <col min="10755" max="10755" width="22.81640625" style="1" customWidth="1"/>
    <col min="10756" max="10756" width="29.6328125" style="1" customWidth="1"/>
    <col min="10757" max="10757" width="8.453125" style="1" customWidth="1"/>
    <col min="10758" max="10758" width="6" style="1" bestFit="1" customWidth="1"/>
    <col min="10759" max="10759" width="13.6328125" style="1" customWidth="1"/>
    <col min="10760" max="10761" width="8" style="1" customWidth="1"/>
    <col min="10762" max="10762" width="9" style="1" customWidth="1"/>
    <col min="10763" max="10763" width="13.1796875" style="1" bestFit="1" customWidth="1"/>
    <col min="10764" max="10764" width="10.81640625" style="1" bestFit="1" customWidth="1"/>
    <col min="10765" max="10765" width="8.81640625" style="1" customWidth="1"/>
    <col min="10766" max="10766" width="5.453125" style="1" customWidth="1"/>
    <col min="10767" max="10767" width="13.453125" style="1" customWidth="1"/>
    <col min="10768" max="10768" width="12.453125" style="1" bestFit="1" customWidth="1"/>
    <col min="10769" max="11010" width="11.453125" style="1"/>
    <col min="11011" max="11011" width="22.81640625" style="1" customWidth="1"/>
    <col min="11012" max="11012" width="29.6328125" style="1" customWidth="1"/>
    <col min="11013" max="11013" width="8.453125" style="1" customWidth="1"/>
    <col min="11014" max="11014" width="6" style="1" bestFit="1" customWidth="1"/>
    <col min="11015" max="11015" width="13.6328125" style="1" customWidth="1"/>
    <col min="11016" max="11017" width="8" style="1" customWidth="1"/>
    <col min="11018" max="11018" width="9" style="1" customWidth="1"/>
    <col min="11019" max="11019" width="13.1796875" style="1" bestFit="1" customWidth="1"/>
    <col min="11020" max="11020" width="10.81640625" style="1" bestFit="1" customWidth="1"/>
    <col min="11021" max="11021" width="8.81640625" style="1" customWidth="1"/>
    <col min="11022" max="11022" width="5.453125" style="1" customWidth="1"/>
    <col min="11023" max="11023" width="13.453125" style="1" customWidth="1"/>
    <col min="11024" max="11024" width="12.453125" style="1" bestFit="1" customWidth="1"/>
    <col min="11025" max="11266" width="11.453125" style="1"/>
    <col min="11267" max="11267" width="22.81640625" style="1" customWidth="1"/>
    <col min="11268" max="11268" width="29.6328125" style="1" customWidth="1"/>
    <col min="11269" max="11269" width="8.453125" style="1" customWidth="1"/>
    <col min="11270" max="11270" width="6" style="1" bestFit="1" customWidth="1"/>
    <col min="11271" max="11271" width="13.6328125" style="1" customWidth="1"/>
    <col min="11272" max="11273" width="8" style="1" customWidth="1"/>
    <col min="11274" max="11274" width="9" style="1" customWidth="1"/>
    <col min="11275" max="11275" width="13.1796875" style="1" bestFit="1" customWidth="1"/>
    <col min="11276" max="11276" width="10.81640625" style="1" bestFit="1" customWidth="1"/>
    <col min="11277" max="11277" width="8.81640625" style="1" customWidth="1"/>
    <col min="11278" max="11278" width="5.453125" style="1" customWidth="1"/>
    <col min="11279" max="11279" width="13.453125" style="1" customWidth="1"/>
    <col min="11280" max="11280" width="12.453125" style="1" bestFit="1" customWidth="1"/>
    <col min="11281" max="11522" width="11.453125" style="1"/>
    <col min="11523" max="11523" width="22.81640625" style="1" customWidth="1"/>
    <col min="11524" max="11524" width="29.6328125" style="1" customWidth="1"/>
    <col min="11525" max="11525" width="8.453125" style="1" customWidth="1"/>
    <col min="11526" max="11526" width="6" style="1" bestFit="1" customWidth="1"/>
    <col min="11527" max="11527" width="13.6328125" style="1" customWidth="1"/>
    <col min="11528" max="11529" width="8" style="1" customWidth="1"/>
    <col min="11530" max="11530" width="9" style="1" customWidth="1"/>
    <col min="11531" max="11531" width="13.1796875" style="1" bestFit="1" customWidth="1"/>
    <col min="11532" max="11532" width="10.81640625" style="1" bestFit="1" customWidth="1"/>
    <col min="11533" max="11533" width="8.81640625" style="1" customWidth="1"/>
    <col min="11534" max="11534" width="5.453125" style="1" customWidth="1"/>
    <col min="11535" max="11535" width="13.453125" style="1" customWidth="1"/>
    <col min="11536" max="11536" width="12.453125" style="1" bestFit="1" customWidth="1"/>
    <col min="11537" max="11778" width="11.453125" style="1"/>
    <col min="11779" max="11779" width="22.81640625" style="1" customWidth="1"/>
    <col min="11780" max="11780" width="29.6328125" style="1" customWidth="1"/>
    <col min="11781" max="11781" width="8.453125" style="1" customWidth="1"/>
    <col min="11782" max="11782" width="6" style="1" bestFit="1" customWidth="1"/>
    <col min="11783" max="11783" width="13.6328125" style="1" customWidth="1"/>
    <col min="11784" max="11785" width="8" style="1" customWidth="1"/>
    <col min="11786" max="11786" width="9" style="1" customWidth="1"/>
    <col min="11787" max="11787" width="13.1796875" style="1" bestFit="1" customWidth="1"/>
    <col min="11788" max="11788" width="10.81640625" style="1" bestFit="1" customWidth="1"/>
    <col min="11789" max="11789" width="8.81640625" style="1" customWidth="1"/>
    <col min="11790" max="11790" width="5.453125" style="1" customWidth="1"/>
    <col min="11791" max="11791" width="13.453125" style="1" customWidth="1"/>
    <col min="11792" max="11792" width="12.453125" style="1" bestFit="1" customWidth="1"/>
    <col min="11793" max="12034" width="11.453125" style="1"/>
    <col min="12035" max="12035" width="22.81640625" style="1" customWidth="1"/>
    <col min="12036" max="12036" width="29.6328125" style="1" customWidth="1"/>
    <col min="12037" max="12037" width="8.453125" style="1" customWidth="1"/>
    <col min="12038" max="12038" width="6" style="1" bestFit="1" customWidth="1"/>
    <col min="12039" max="12039" width="13.6328125" style="1" customWidth="1"/>
    <col min="12040" max="12041" width="8" style="1" customWidth="1"/>
    <col min="12042" max="12042" width="9" style="1" customWidth="1"/>
    <col min="12043" max="12043" width="13.1796875" style="1" bestFit="1" customWidth="1"/>
    <col min="12044" max="12044" width="10.81640625" style="1" bestFit="1" customWidth="1"/>
    <col min="12045" max="12045" width="8.81640625" style="1" customWidth="1"/>
    <col min="12046" max="12046" width="5.453125" style="1" customWidth="1"/>
    <col min="12047" max="12047" width="13.453125" style="1" customWidth="1"/>
    <col min="12048" max="12048" width="12.453125" style="1" bestFit="1" customWidth="1"/>
    <col min="12049" max="12290" width="11.453125" style="1"/>
    <col min="12291" max="12291" width="22.81640625" style="1" customWidth="1"/>
    <col min="12292" max="12292" width="29.6328125" style="1" customWidth="1"/>
    <col min="12293" max="12293" width="8.453125" style="1" customWidth="1"/>
    <col min="12294" max="12294" width="6" style="1" bestFit="1" customWidth="1"/>
    <col min="12295" max="12295" width="13.6328125" style="1" customWidth="1"/>
    <col min="12296" max="12297" width="8" style="1" customWidth="1"/>
    <col min="12298" max="12298" width="9" style="1" customWidth="1"/>
    <col min="12299" max="12299" width="13.1796875" style="1" bestFit="1" customWidth="1"/>
    <col min="12300" max="12300" width="10.81640625" style="1" bestFit="1" customWidth="1"/>
    <col min="12301" max="12301" width="8.81640625" style="1" customWidth="1"/>
    <col min="12302" max="12302" width="5.453125" style="1" customWidth="1"/>
    <col min="12303" max="12303" width="13.453125" style="1" customWidth="1"/>
    <col min="12304" max="12304" width="12.453125" style="1" bestFit="1" customWidth="1"/>
    <col min="12305" max="12546" width="11.453125" style="1"/>
    <col min="12547" max="12547" width="22.81640625" style="1" customWidth="1"/>
    <col min="12548" max="12548" width="29.6328125" style="1" customWidth="1"/>
    <col min="12549" max="12549" width="8.453125" style="1" customWidth="1"/>
    <col min="12550" max="12550" width="6" style="1" bestFit="1" customWidth="1"/>
    <col min="12551" max="12551" width="13.6328125" style="1" customWidth="1"/>
    <col min="12552" max="12553" width="8" style="1" customWidth="1"/>
    <col min="12554" max="12554" width="9" style="1" customWidth="1"/>
    <col min="12555" max="12555" width="13.1796875" style="1" bestFit="1" customWidth="1"/>
    <col min="12556" max="12556" width="10.81640625" style="1" bestFit="1" customWidth="1"/>
    <col min="12557" max="12557" width="8.81640625" style="1" customWidth="1"/>
    <col min="12558" max="12558" width="5.453125" style="1" customWidth="1"/>
    <col min="12559" max="12559" width="13.453125" style="1" customWidth="1"/>
    <col min="12560" max="12560" width="12.453125" style="1" bestFit="1" customWidth="1"/>
    <col min="12561" max="12802" width="11.453125" style="1"/>
    <col min="12803" max="12803" width="22.81640625" style="1" customWidth="1"/>
    <col min="12804" max="12804" width="29.6328125" style="1" customWidth="1"/>
    <col min="12805" max="12805" width="8.453125" style="1" customWidth="1"/>
    <col min="12806" max="12806" width="6" style="1" bestFit="1" customWidth="1"/>
    <col min="12807" max="12807" width="13.6328125" style="1" customWidth="1"/>
    <col min="12808" max="12809" width="8" style="1" customWidth="1"/>
    <col min="12810" max="12810" width="9" style="1" customWidth="1"/>
    <col min="12811" max="12811" width="13.1796875" style="1" bestFit="1" customWidth="1"/>
    <col min="12812" max="12812" width="10.81640625" style="1" bestFit="1" customWidth="1"/>
    <col min="12813" max="12813" width="8.81640625" style="1" customWidth="1"/>
    <col min="12814" max="12814" width="5.453125" style="1" customWidth="1"/>
    <col min="12815" max="12815" width="13.453125" style="1" customWidth="1"/>
    <col min="12816" max="12816" width="12.453125" style="1" bestFit="1" customWidth="1"/>
    <col min="12817" max="13058" width="11.453125" style="1"/>
    <col min="13059" max="13059" width="22.81640625" style="1" customWidth="1"/>
    <col min="13060" max="13060" width="29.6328125" style="1" customWidth="1"/>
    <col min="13061" max="13061" width="8.453125" style="1" customWidth="1"/>
    <col min="13062" max="13062" width="6" style="1" bestFit="1" customWidth="1"/>
    <col min="13063" max="13063" width="13.6328125" style="1" customWidth="1"/>
    <col min="13064" max="13065" width="8" style="1" customWidth="1"/>
    <col min="13066" max="13066" width="9" style="1" customWidth="1"/>
    <col min="13067" max="13067" width="13.1796875" style="1" bestFit="1" customWidth="1"/>
    <col min="13068" max="13068" width="10.81640625" style="1" bestFit="1" customWidth="1"/>
    <col min="13069" max="13069" width="8.81640625" style="1" customWidth="1"/>
    <col min="13070" max="13070" width="5.453125" style="1" customWidth="1"/>
    <col min="13071" max="13071" width="13.453125" style="1" customWidth="1"/>
    <col min="13072" max="13072" width="12.453125" style="1" bestFit="1" customWidth="1"/>
    <col min="13073" max="13314" width="11.453125" style="1"/>
    <col min="13315" max="13315" width="22.81640625" style="1" customWidth="1"/>
    <col min="13316" max="13316" width="29.6328125" style="1" customWidth="1"/>
    <col min="13317" max="13317" width="8.453125" style="1" customWidth="1"/>
    <col min="13318" max="13318" width="6" style="1" bestFit="1" customWidth="1"/>
    <col min="13319" max="13319" width="13.6328125" style="1" customWidth="1"/>
    <col min="13320" max="13321" width="8" style="1" customWidth="1"/>
    <col min="13322" max="13322" width="9" style="1" customWidth="1"/>
    <col min="13323" max="13323" width="13.1796875" style="1" bestFit="1" customWidth="1"/>
    <col min="13324" max="13324" width="10.81640625" style="1" bestFit="1" customWidth="1"/>
    <col min="13325" max="13325" width="8.81640625" style="1" customWidth="1"/>
    <col min="13326" max="13326" width="5.453125" style="1" customWidth="1"/>
    <col min="13327" max="13327" width="13.453125" style="1" customWidth="1"/>
    <col min="13328" max="13328" width="12.453125" style="1" bestFit="1" customWidth="1"/>
    <col min="13329" max="13570" width="11.453125" style="1"/>
    <col min="13571" max="13571" width="22.81640625" style="1" customWidth="1"/>
    <col min="13572" max="13572" width="29.6328125" style="1" customWidth="1"/>
    <col min="13573" max="13573" width="8.453125" style="1" customWidth="1"/>
    <col min="13574" max="13574" width="6" style="1" bestFit="1" customWidth="1"/>
    <col min="13575" max="13575" width="13.6328125" style="1" customWidth="1"/>
    <col min="13576" max="13577" width="8" style="1" customWidth="1"/>
    <col min="13578" max="13578" width="9" style="1" customWidth="1"/>
    <col min="13579" max="13579" width="13.1796875" style="1" bestFit="1" customWidth="1"/>
    <col min="13580" max="13580" width="10.81640625" style="1" bestFit="1" customWidth="1"/>
    <col min="13581" max="13581" width="8.81640625" style="1" customWidth="1"/>
    <col min="13582" max="13582" width="5.453125" style="1" customWidth="1"/>
    <col min="13583" max="13583" width="13.453125" style="1" customWidth="1"/>
    <col min="13584" max="13584" width="12.453125" style="1" bestFit="1" customWidth="1"/>
    <col min="13585" max="13826" width="11.453125" style="1"/>
    <col min="13827" max="13827" width="22.81640625" style="1" customWidth="1"/>
    <col min="13828" max="13828" width="29.6328125" style="1" customWidth="1"/>
    <col min="13829" max="13829" width="8.453125" style="1" customWidth="1"/>
    <col min="13830" max="13830" width="6" style="1" bestFit="1" customWidth="1"/>
    <col min="13831" max="13831" width="13.6328125" style="1" customWidth="1"/>
    <col min="13832" max="13833" width="8" style="1" customWidth="1"/>
    <col min="13834" max="13834" width="9" style="1" customWidth="1"/>
    <col min="13835" max="13835" width="13.1796875" style="1" bestFit="1" customWidth="1"/>
    <col min="13836" max="13836" width="10.81640625" style="1" bestFit="1" customWidth="1"/>
    <col min="13837" max="13837" width="8.81640625" style="1" customWidth="1"/>
    <col min="13838" max="13838" width="5.453125" style="1" customWidth="1"/>
    <col min="13839" max="13839" width="13.453125" style="1" customWidth="1"/>
    <col min="13840" max="13840" width="12.453125" style="1" bestFit="1" customWidth="1"/>
    <col min="13841" max="14082" width="11.453125" style="1"/>
    <col min="14083" max="14083" width="22.81640625" style="1" customWidth="1"/>
    <col min="14084" max="14084" width="29.6328125" style="1" customWidth="1"/>
    <col min="14085" max="14085" width="8.453125" style="1" customWidth="1"/>
    <col min="14086" max="14086" width="6" style="1" bestFit="1" customWidth="1"/>
    <col min="14087" max="14087" width="13.6328125" style="1" customWidth="1"/>
    <col min="14088" max="14089" width="8" style="1" customWidth="1"/>
    <col min="14090" max="14090" width="9" style="1" customWidth="1"/>
    <col min="14091" max="14091" width="13.1796875" style="1" bestFit="1" customWidth="1"/>
    <col min="14092" max="14092" width="10.81640625" style="1" bestFit="1" customWidth="1"/>
    <col min="14093" max="14093" width="8.81640625" style="1" customWidth="1"/>
    <col min="14094" max="14094" width="5.453125" style="1" customWidth="1"/>
    <col min="14095" max="14095" width="13.453125" style="1" customWidth="1"/>
    <col min="14096" max="14096" width="12.453125" style="1" bestFit="1" customWidth="1"/>
    <col min="14097" max="14338" width="11.453125" style="1"/>
    <col min="14339" max="14339" width="22.81640625" style="1" customWidth="1"/>
    <col min="14340" max="14340" width="29.6328125" style="1" customWidth="1"/>
    <col min="14341" max="14341" width="8.453125" style="1" customWidth="1"/>
    <col min="14342" max="14342" width="6" style="1" bestFit="1" customWidth="1"/>
    <col min="14343" max="14343" width="13.6328125" style="1" customWidth="1"/>
    <col min="14344" max="14345" width="8" style="1" customWidth="1"/>
    <col min="14346" max="14346" width="9" style="1" customWidth="1"/>
    <col min="14347" max="14347" width="13.1796875" style="1" bestFit="1" customWidth="1"/>
    <col min="14348" max="14348" width="10.81640625" style="1" bestFit="1" customWidth="1"/>
    <col min="14349" max="14349" width="8.81640625" style="1" customWidth="1"/>
    <col min="14350" max="14350" width="5.453125" style="1" customWidth="1"/>
    <col min="14351" max="14351" width="13.453125" style="1" customWidth="1"/>
    <col min="14352" max="14352" width="12.453125" style="1" bestFit="1" customWidth="1"/>
    <col min="14353" max="14594" width="11.453125" style="1"/>
    <col min="14595" max="14595" width="22.81640625" style="1" customWidth="1"/>
    <col min="14596" max="14596" width="29.6328125" style="1" customWidth="1"/>
    <col min="14597" max="14597" width="8.453125" style="1" customWidth="1"/>
    <col min="14598" max="14598" width="6" style="1" bestFit="1" customWidth="1"/>
    <col min="14599" max="14599" width="13.6328125" style="1" customWidth="1"/>
    <col min="14600" max="14601" width="8" style="1" customWidth="1"/>
    <col min="14602" max="14602" width="9" style="1" customWidth="1"/>
    <col min="14603" max="14603" width="13.1796875" style="1" bestFit="1" customWidth="1"/>
    <col min="14604" max="14604" width="10.81640625" style="1" bestFit="1" customWidth="1"/>
    <col min="14605" max="14605" width="8.81640625" style="1" customWidth="1"/>
    <col min="14606" max="14606" width="5.453125" style="1" customWidth="1"/>
    <col min="14607" max="14607" width="13.453125" style="1" customWidth="1"/>
    <col min="14608" max="14608" width="12.453125" style="1" bestFit="1" customWidth="1"/>
    <col min="14609" max="14850" width="11.453125" style="1"/>
    <col min="14851" max="14851" width="22.81640625" style="1" customWidth="1"/>
    <col min="14852" max="14852" width="29.6328125" style="1" customWidth="1"/>
    <col min="14853" max="14853" width="8.453125" style="1" customWidth="1"/>
    <col min="14854" max="14854" width="6" style="1" bestFit="1" customWidth="1"/>
    <col min="14855" max="14855" width="13.6328125" style="1" customWidth="1"/>
    <col min="14856" max="14857" width="8" style="1" customWidth="1"/>
    <col min="14858" max="14858" width="9" style="1" customWidth="1"/>
    <col min="14859" max="14859" width="13.1796875" style="1" bestFit="1" customWidth="1"/>
    <col min="14860" max="14860" width="10.81640625" style="1" bestFit="1" customWidth="1"/>
    <col min="14861" max="14861" width="8.81640625" style="1" customWidth="1"/>
    <col min="14862" max="14862" width="5.453125" style="1" customWidth="1"/>
    <col min="14863" max="14863" width="13.453125" style="1" customWidth="1"/>
    <col min="14864" max="14864" width="12.453125" style="1" bestFit="1" customWidth="1"/>
    <col min="14865" max="15106" width="11.453125" style="1"/>
    <col min="15107" max="15107" width="22.81640625" style="1" customWidth="1"/>
    <col min="15108" max="15108" width="29.6328125" style="1" customWidth="1"/>
    <col min="15109" max="15109" width="8.453125" style="1" customWidth="1"/>
    <col min="15110" max="15110" width="6" style="1" bestFit="1" customWidth="1"/>
    <col min="15111" max="15111" width="13.6328125" style="1" customWidth="1"/>
    <col min="15112" max="15113" width="8" style="1" customWidth="1"/>
    <col min="15114" max="15114" width="9" style="1" customWidth="1"/>
    <col min="15115" max="15115" width="13.1796875" style="1" bestFit="1" customWidth="1"/>
    <col min="15116" max="15116" width="10.81640625" style="1" bestFit="1" customWidth="1"/>
    <col min="15117" max="15117" width="8.81640625" style="1" customWidth="1"/>
    <col min="15118" max="15118" width="5.453125" style="1" customWidth="1"/>
    <col min="15119" max="15119" width="13.453125" style="1" customWidth="1"/>
    <col min="15120" max="15120" width="12.453125" style="1" bestFit="1" customWidth="1"/>
    <col min="15121" max="15362" width="11.453125" style="1"/>
    <col min="15363" max="15363" width="22.81640625" style="1" customWidth="1"/>
    <col min="15364" max="15364" width="29.6328125" style="1" customWidth="1"/>
    <col min="15365" max="15365" width="8.453125" style="1" customWidth="1"/>
    <col min="15366" max="15366" width="6" style="1" bestFit="1" customWidth="1"/>
    <col min="15367" max="15367" width="13.6328125" style="1" customWidth="1"/>
    <col min="15368" max="15369" width="8" style="1" customWidth="1"/>
    <col min="15370" max="15370" width="9" style="1" customWidth="1"/>
    <col min="15371" max="15371" width="13.1796875" style="1" bestFit="1" customWidth="1"/>
    <col min="15372" max="15372" width="10.81640625" style="1" bestFit="1" customWidth="1"/>
    <col min="15373" max="15373" width="8.81640625" style="1" customWidth="1"/>
    <col min="15374" max="15374" width="5.453125" style="1" customWidth="1"/>
    <col min="15375" max="15375" width="13.453125" style="1" customWidth="1"/>
    <col min="15376" max="15376" width="12.453125" style="1" bestFit="1" customWidth="1"/>
    <col min="15377" max="15618" width="11.453125" style="1"/>
    <col min="15619" max="15619" width="22.81640625" style="1" customWidth="1"/>
    <col min="15620" max="15620" width="29.6328125" style="1" customWidth="1"/>
    <col min="15621" max="15621" width="8.453125" style="1" customWidth="1"/>
    <col min="15622" max="15622" width="6" style="1" bestFit="1" customWidth="1"/>
    <col min="15623" max="15623" width="13.6328125" style="1" customWidth="1"/>
    <col min="15624" max="15625" width="8" style="1" customWidth="1"/>
    <col min="15626" max="15626" width="9" style="1" customWidth="1"/>
    <col min="15627" max="15627" width="13.1796875" style="1" bestFit="1" customWidth="1"/>
    <col min="15628" max="15628" width="10.81640625" style="1" bestFit="1" customWidth="1"/>
    <col min="15629" max="15629" width="8.81640625" style="1" customWidth="1"/>
    <col min="15630" max="15630" width="5.453125" style="1" customWidth="1"/>
    <col min="15631" max="15631" width="13.453125" style="1" customWidth="1"/>
    <col min="15632" max="15632" width="12.453125" style="1" bestFit="1" customWidth="1"/>
    <col min="15633" max="15874" width="11.453125" style="1"/>
    <col min="15875" max="15875" width="22.81640625" style="1" customWidth="1"/>
    <col min="15876" max="15876" width="29.6328125" style="1" customWidth="1"/>
    <col min="15877" max="15877" width="8.453125" style="1" customWidth="1"/>
    <col min="15878" max="15878" width="6" style="1" bestFit="1" customWidth="1"/>
    <col min="15879" max="15879" width="13.6328125" style="1" customWidth="1"/>
    <col min="15880" max="15881" width="8" style="1" customWidth="1"/>
    <col min="15882" max="15882" width="9" style="1" customWidth="1"/>
    <col min="15883" max="15883" width="13.1796875" style="1" bestFit="1" customWidth="1"/>
    <col min="15884" max="15884" width="10.81640625" style="1" bestFit="1" customWidth="1"/>
    <col min="15885" max="15885" width="8.81640625" style="1" customWidth="1"/>
    <col min="15886" max="15886" width="5.453125" style="1" customWidth="1"/>
    <col min="15887" max="15887" width="13.453125" style="1" customWidth="1"/>
    <col min="15888" max="15888" width="12.453125" style="1" bestFit="1" customWidth="1"/>
    <col min="15889" max="16130" width="11.453125" style="1"/>
    <col min="16131" max="16131" width="22.81640625" style="1" customWidth="1"/>
    <col min="16132" max="16132" width="29.6328125" style="1" customWidth="1"/>
    <col min="16133" max="16133" width="8.453125" style="1" customWidth="1"/>
    <col min="16134" max="16134" width="6" style="1" bestFit="1" customWidth="1"/>
    <col min="16135" max="16135" width="13.6328125" style="1" customWidth="1"/>
    <col min="16136" max="16137" width="8" style="1" customWidth="1"/>
    <col min="16138" max="16138" width="9" style="1" customWidth="1"/>
    <col min="16139" max="16139" width="13.1796875" style="1" bestFit="1" customWidth="1"/>
    <col min="16140" max="16140" width="10.81640625" style="1" bestFit="1" customWidth="1"/>
    <col min="16141" max="16141" width="8.81640625" style="1" customWidth="1"/>
    <col min="16142" max="16142" width="5.453125" style="1" customWidth="1"/>
    <col min="16143" max="16143" width="13.453125" style="1" customWidth="1"/>
    <col min="16144" max="16144" width="12.453125" style="1" bestFit="1" customWidth="1"/>
    <col min="16145" max="16384" width="11.453125" style="1"/>
  </cols>
  <sheetData>
    <row r="1" spans="1:15" ht="36" customHeight="1">
      <c r="A1" s="148"/>
      <c r="B1" s="148"/>
      <c r="C1" s="148"/>
      <c r="D1" s="148"/>
      <c r="E1" s="148"/>
      <c r="F1" s="148"/>
      <c r="G1" s="148"/>
      <c r="H1" s="148"/>
      <c r="I1" s="148"/>
      <c r="J1" s="148"/>
    </row>
    <row r="2" spans="1:15">
      <c r="A2" s="148"/>
      <c r="B2" s="148"/>
      <c r="C2" s="148"/>
      <c r="D2" s="148"/>
      <c r="E2" s="148"/>
      <c r="F2" s="148"/>
      <c r="G2" s="148"/>
      <c r="H2" s="148"/>
      <c r="I2" s="148"/>
      <c r="J2" s="148"/>
    </row>
    <row r="3" spans="1:15">
      <c r="A3" s="148"/>
      <c r="B3" s="148"/>
      <c r="C3" s="148"/>
      <c r="D3" s="148"/>
      <c r="E3" s="148"/>
      <c r="F3" s="148"/>
      <c r="G3" s="148"/>
      <c r="H3" s="148"/>
      <c r="I3" s="148"/>
      <c r="J3" s="148"/>
    </row>
    <row r="4" spans="1:15">
      <c r="A4" s="148"/>
      <c r="B4" s="148"/>
      <c r="C4" s="148"/>
      <c r="D4" s="148"/>
      <c r="E4" s="148"/>
      <c r="F4" s="148"/>
      <c r="G4" s="148"/>
      <c r="H4" s="148"/>
      <c r="I4" s="148"/>
      <c r="J4" s="148"/>
    </row>
    <row r="5" spans="1:15">
      <c r="A5" s="148"/>
      <c r="B5" s="148"/>
      <c r="C5" s="148"/>
      <c r="D5" s="148"/>
      <c r="E5" s="148"/>
      <c r="F5" s="148"/>
      <c r="G5" s="148"/>
      <c r="H5" s="148"/>
      <c r="I5" s="148"/>
      <c r="J5" s="148"/>
    </row>
    <row r="6" spans="1:15">
      <c r="A6" s="148"/>
      <c r="B6" s="148"/>
      <c r="C6" s="148"/>
      <c r="D6" s="148"/>
      <c r="E6" s="148"/>
      <c r="F6" s="148"/>
      <c r="G6" s="148"/>
      <c r="H6" s="148"/>
      <c r="I6" s="148"/>
      <c r="J6" s="148"/>
    </row>
    <row r="7" spans="1:15">
      <c r="A7" s="148"/>
      <c r="B7" s="148"/>
      <c r="C7" s="148"/>
      <c r="D7" s="148"/>
      <c r="E7" s="148"/>
      <c r="F7" s="148"/>
      <c r="G7" s="148"/>
      <c r="H7" s="148"/>
      <c r="I7" s="148"/>
      <c r="J7" s="148"/>
    </row>
    <row r="8" spans="1:15">
      <c r="A8" s="148"/>
      <c r="B8" s="148"/>
      <c r="C8" s="148"/>
      <c r="D8" s="148"/>
      <c r="E8" s="148"/>
      <c r="F8" s="148"/>
      <c r="G8" s="148"/>
      <c r="H8" s="148"/>
      <c r="I8" s="148"/>
      <c r="J8" s="148"/>
    </row>
    <row r="9" spans="1:15">
      <c r="A9" s="148"/>
      <c r="B9" s="148"/>
      <c r="C9" s="148"/>
      <c r="D9" s="148"/>
      <c r="E9" s="148"/>
      <c r="F9" s="148"/>
      <c r="G9" s="148"/>
      <c r="H9" s="148"/>
      <c r="I9" s="148"/>
      <c r="J9" s="148"/>
    </row>
    <row r="10" spans="1:15">
      <c r="A10" s="148"/>
      <c r="B10" s="148"/>
      <c r="C10" s="148"/>
      <c r="D10" s="148"/>
      <c r="E10" s="148"/>
      <c r="F10" s="148"/>
      <c r="G10" s="148"/>
      <c r="H10" s="148"/>
      <c r="I10" s="148"/>
      <c r="J10" s="148"/>
    </row>
    <row r="11" spans="1:15">
      <c r="A11" s="148"/>
      <c r="B11" s="148"/>
      <c r="C11" s="148"/>
      <c r="D11" s="148"/>
      <c r="E11" s="148"/>
      <c r="F11" s="148"/>
      <c r="G11" s="148"/>
      <c r="H11" s="148"/>
      <c r="I11" s="148"/>
      <c r="J11" s="148"/>
    </row>
    <row r="12" spans="1:15" ht="2" customHeight="1">
      <c r="A12" s="149"/>
      <c r="B12" s="149"/>
      <c r="C12" s="149"/>
      <c r="D12" s="149"/>
      <c r="E12" s="149"/>
      <c r="F12" s="149"/>
      <c r="G12" s="149"/>
      <c r="H12" s="149"/>
      <c r="I12" s="149"/>
      <c r="J12" s="149"/>
    </row>
    <row r="13" spans="1:15" s="4" customFormat="1" ht="24" customHeight="1">
      <c r="A13" s="37" t="s">
        <v>39</v>
      </c>
      <c r="B13" s="150"/>
      <c r="C13" s="151"/>
      <c r="D13" s="152"/>
      <c r="E13" s="38" t="s">
        <v>40</v>
      </c>
      <c r="F13" s="174"/>
      <c r="G13" s="175"/>
      <c r="H13" s="175"/>
      <c r="I13" s="175"/>
      <c r="J13" s="176"/>
      <c r="L13" s="5"/>
      <c r="M13" s="5"/>
      <c r="N13" s="6"/>
      <c r="O13" s="5"/>
    </row>
    <row r="14" spans="1:15" s="4" customFormat="1" ht="24" customHeight="1">
      <c r="A14" s="36" t="s">
        <v>41</v>
      </c>
      <c r="B14" s="153"/>
      <c r="C14" s="154"/>
      <c r="D14" s="155"/>
      <c r="E14" s="39" t="s">
        <v>42</v>
      </c>
      <c r="F14" s="177"/>
      <c r="G14" s="178"/>
      <c r="H14" s="178"/>
      <c r="I14" s="178"/>
      <c r="J14" s="179"/>
      <c r="L14" s="5"/>
      <c r="M14" s="5"/>
      <c r="N14" s="6"/>
      <c r="O14" s="5"/>
    </row>
    <row r="15" spans="1:15" s="4" customFormat="1" ht="25" customHeight="1">
      <c r="A15" s="35" t="s">
        <v>43</v>
      </c>
      <c r="B15" s="180"/>
      <c r="C15" s="181"/>
      <c r="D15" s="181"/>
      <c r="E15" s="181"/>
      <c r="F15" s="181"/>
      <c r="G15" s="181"/>
      <c r="H15" s="181"/>
      <c r="I15" s="181"/>
      <c r="J15" s="182"/>
      <c r="K15" s="8"/>
      <c r="L15" s="9"/>
      <c r="M15" s="111"/>
      <c r="N15" s="111"/>
      <c r="O15" s="111"/>
    </row>
    <row r="16" spans="1:15" s="4" customFormat="1" ht="18.5" customHeight="1">
      <c r="A16" s="133" t="s">
        <v>44</v>
      </c>
      <c r="B16" s="102" t="s">
        <v>60</v>
      </c>
      <c r="C16" s="103"/>
      <c r="D16" s="103"/>
      <c r="E16" s="103"/>
      <c r="F16" s="103"/>
      <c r="G16" s="103"/>
      <c r="H16" s="103"/>
      <c r="I16" s="103"/>
      <c r="J16" s="104"/>
      <c r="K16" s="7"/>
      <c r="L16" s="9"/>
      <c r="M16" s="112"/>
      <c r="N16" s="112"/>
      <c r="O16" s="112"/>
    </row>
    <row r="17" spans="1:36" s="4" customFormat="1" ht="3" customHeight="1">
      <c r="A17" s="134"/>
      <c r="B17" s="105"/>
      <c r="C17" s="106"/>
      <c r="D17" s="106"/>
      <c r="E17" s="106"/>
      <c r="F17" s="106"/>
      <c r="G17" s="106"/>
      <c r="H17" s="106"/>
      <c r="I17" s="106"/>
      <c r="J17" s="107"/>
      <c r="K17" s="28"/>
    </row>
    <row r="18" spans="1:36" s="4" customFormat="1" ht="18.5" customHeight="1">
      <c r="A18" s="134"/>
      <c r="B18" s="105"/>
      <c r="C18" s="106"/>
      <c r="D18" s="106"/>
      <c r="E18" s="106"/>
      <c r="F18" s="106"/>
      <c r="G18" s="106"/>
      <c r="H18" s="106"/>
      <c r="I18" s="106"/>
      <c r="J18" s="107"/>
      <c r="K18" s="29"/>
    </row>
    <row r="19" spans="1:36" s="4" customFormat="1" ht="1" customHeight="1">
      <c r="A19" s="134"/>
      <c r="B19" s="105"/>
      <c r="C19" s="106"/>
      <c r="D19" s="106"/>
      <c r="E19" s="106"/>
      <c r="F19" s="106"/>
      <c r="G19" s="106"/>
      <c r="H19" s="106"/>
      <c r="I19" s="106"/>
      <c r="J19" s="107"/>
      <c r="K19" s="29"/>
    </row>
    <row r="20" spans="1:36" s="4" customFormat="1" ht="16" hidden="1" customHeight="1">
      <c r="A20" s="135"/>
      <c r="B20" s="108"/>
      <c r="C20" s="109"/>
      <c r="D20" s="109"/>
      <c r="E20" s="109"/>
      <c r="F20" s="109"/>
      <c r="G20" s="109"/>
      <c r="H20" s="109"/>
      <c r="I20" s="109"/>
      <c r="J20" s="110"/>
    </row>
    <row r="21" spans="1:36" ht="21">
      <c r="A21" s="117" t="s">
        <v>55</v>
      </c>
      <c r="B21" s="118"/>
      <c r="C21" s="118"/>
      <c r="D21" s="118"/>
      <c r="E21" s="118"/>
      <c r="F21" s="118"/>
      <c r="G21" s="118"/>
      <c r="H21" s="118"/>
      <c r="I21" s="118"/>
      <c r="J21" s="118"/>
      <c r="K21" s="10"/>
      <c r="L21" s="10"/>
      <c r="M21" s="10"/>
      <c r="N21" s="10"/>
      <c r="O21" s="10"/>
    </row>
    <row r="22" spans="1:36" s="4" customFormat="1" ht="16" customHeight="1">
      <c r="A22" s="183"/>
      <c r="B22" s="184"/>
      <c r="C22" s="184"/>
      <c r="D22" s="184"/>
      <c r="E22" s="184"/>
      <c r="F22" s="184"/>
      <c r="G22" s="184"/>
      <c r="H22" s="184"/>
      <c r="I22" s="184"/>
      <c r="J22" s="185"/>
      <c r="K22" s="5"/>
      <c r="L22" s="9"/>
      <c r="M22" s="9"/>
      <c r="N22" s="11"/>
      <c r="O22" s="7"/>
    </row>
    <row r="23" spans="1:36" s="4" customFormat="1" ht="33" customHeight="1">
      <c r="A23" s="195" t="s">
        <v>56</v>
      </c>
      <c r="B23" s="196"/>
      <c r="C23" s="197"/>
      <c r="D23" s="159">
        <v>4000</v>
      </c>
      <c r="E23" s="159"/>
      <c r="F23" s="201" t="s">
        <v>57</v>
      </c>
      <c r="G23" s="202"/>
      <c r="H23" s="202"/>
      <c r="I23" s="202"/>
      <c r="J23" s="203"/>
      <c r="K23" s="5"/>
      <c r="L23" s="5"/>
      <c r="M23" s="5"/>
      <c r="N23" s="6"/>
      <c r="O23" s="5"/>
    </row>
    <row r="24" spans="1:36" s="4" customFormat="1" ht="35" customHeight="1">
      <c r="A24" s="198" t="s">
        <v>54</v>
      </c>
      <c r="B24" s="199"/>
      <c r="C24" s="200"/>
      <c r="D24" s="160">
        <f>SQRT(D23)*4</f>
        <v>252.98221281347034</v>
      </c>
      <c r="E24" s="160"/>
      <c r="F24" s="204" t="s">
        <v>24</v>
      </c>
      <c r="G24" s="205"/>
      <c r="H24" s="205"/>
      <c r="I24" s="205"/>
      <c r="J24" s="206"/>
      <c r="K24" s="5"/>
      <c r="L24" s="5"/>
      <c r="M24" s="5"/>
      <c r="N24" s="6"/>
      <c r="O24" s="5"/>
    </row>
    <row r="25" spans="1:36" s="15" customFormat="1" ht="36.5" customHeight="1">
      <c r="A25" s="186"/>
      <c r="B25" s="187"/>
      <c r="C25" s="187"/>
      <c r="D25" s="187"/>
      <c r="E25" s="187"/>
      <c r="F25" s="187"/>
      <c r="G25" s="187"/>
      <c r="H25" s="187"/>
      <c r="I25" s="187"/>
      <c r="J25" s="188"/>
      <c r="K25" s="12"/>
      <c r="L25" s="12"/>
      <c r="M25" s="13"/>
      <c r="N25" s="13"/>
      <c r="O25" s="12"/>
      <c r="P25" s="14"/>
      <c r="Q25" s="14"/>
      <c r="R25" s="14"/>
      <c r="S25" s="14"/>
      <c r="T25" s="14"/>
      <c r="U25" s="14"/>
      <c r="V25" s="14"/>
      <c r="W25" s="14"/>
      <c r="X25" s="14"/>
      <c r="Y25" s="14"/>
      <c r="Z25" s="14"/>
      <c r="AA25" s="14"/>
      <c r="AB25" s="14"/>
      <c r="AC25" s="14"/>
      <c r="AD25" s="14"/>
      <c r="AE25" s="14"/>
      <c r="AF25" s="14"/>
      <c r="AG25" s="14"/>
      <c r="AH25" s="14"/>
      <c r="AI25" s="14"/>
      <c r="AJ25" s="14"/>
    </row>
    <row r="26" spans="1:36" ht="4" hidden="1" customHeight="1">
      <c r="A26" s="189"/>
      <c r="B26" s="190"/>
      <c r="C26" s="190"/>
      <c r="D26" s="190"/>
      <c r="E26" s="190"/>
      <c r="F26" s="190"/>
      <c r="G26" s="190"/>
      <c r="H26" s="190"/>
      <c r="I26" s="190"/>
      <c r="J26" s="191"/>
      <c r="K26" s="16"/>
      <c r="L26" s="17"/>
      <c r="M26" s="18"/>
      <c r="N26" s="19"/>
      <c r="O26" s="20"/>
      <c r="P26" s="21"/>
    </row>
    <row r="27" spans="1:36" ht="16" hidden="1" customHeight="1">
      <c r="A27" s="192"/>
      <c r="B27" s="193"/>
      <c r="C27" s="193"/>
      <c r="D27" s="193"/>
      <c r="E27" s="193"/>
      <c r="F27" s="193"/>
      <c r="G27" s="193"/>
      <c r="H27" s="193"/>
      <c r="I27" s="193"/>
      <c r="J27" s="194"/>
      <c r="K27" s="16"/>
      <c r="L27" s="17"/>
      <c r="M27" s="18"/>
      <c r="N27" s="19"/>
      <c r="O27" s="20"/>
      <c r="P27" s="21"/>
    </row>
    <row r="28" spans="1:36" s="4" customFormat="1" ht="39" customHeight="1">
      <c r="A28" s="119" t="s">
        <v>0</v>
      </c>
      <c r="B28" s="120"/>
      <c r="C28" s="161" t="s">
        <v>1</v>
      </c>
      <c r="D28" s="162"/>
      <c r="E28" s="162"/>
      <c r="F28" s="121" t="s">
        <v>2</v>
      </c>
      <c r="G28" s="121"/>
      <c r="H28" s="122" t="s">
        <v>5</v>
      </c>
      <c r="I28" s="123"/>
      <c r="J28" s="40" t="s">
        <v>2</v>
      </c>
      <c r="K28" s="30"/>
      <c r="L28" s="23"/>
      <c r="M28" s="9"/>
      <c r="N28" s="24"/>
      <c r="O28" s="23"/>
    </row>
    <row r="29" spans="1:36" s="4" customFormat="1" ht="27" customHeight="1">
      <c r="A29" s="41" t="s">
        <v>34</v>
      </c>
      <c r="B29" s="42" t="s">
        <v>32</v>
      </c>
      <c r="C29" s="208" t="s">
        <v>28</v>
      </c>
      <c r="D29" s="209"/>
      <c r="E29" s="210"/>
      <c r="F29" s="43">
        <f>D23/2.3</f>
        <v>1739.1304347826087</v>
      </c>
      <c r="G29" s="44" t="s">
        <v>26</v>
      </c>
      <c r="H29" s="124" t="s">
        <v>6</v>
      </c>
      <c r="I29" s="125"/>
      <c r="J29" s="45">
        <f>ROUNDUP(+F29/5,0)</f>
        <v>348</v>
      </c>
      <c r="K29" s="30"/>
      <c r="L29" s="23"/>
      <c r="M29" s="25"/>
      <c r="N29" s="24"/>
      <c r="O29" s="23"/>
    </row>
    <row r="30" spans="1:36" s="4" customFormat="1" ht="16" customHeight="1">
      <c r="A30" s="46" t="s">
        <v>45</v>
      </c>
      <c r="B30" s="19"/>
      <c r="C30" s="19"/>
      <c r="D30" s="19"/>
      <c r="E30" s="19"/>
      <c r="F30" s="19"/>
      <c r="G30" s="19"/>
      <c r="H30" s="19"/>
      <c r="I30" s="47"/>
      <c r="J30" s="48"/>
      <c r="K30" s="7"/>
      <c r="L30" s="7"/>
      <c r="M30" s="7"/>
      <c r="N30" s="11"/>
      <c r="O30" s="7"/>
    </row>
    <row r="31" spans="1:36" s="15" customFormat="1" ht="16" customHeight="1">
      <c r="A31" s="49"/>
      <c r="B31" s="50"/>
      <c r="C31" s="50"/>
      <c r="D31" s="50"/>
      <c r="E31" s="50"/>
      <c r="F31" s="50"/>
      <c r="G31" s="50"/>
      <c r="H31" s="50"/>
      <c r="I31" s="51"/>
      <c r="J31" s="50"/>
      <c r="K31" s="12"/>
      <c r="L31" s="12"/>
      <c r="M31" s="13"/>
      <c r="N31" s="13"/>
      <c r="O31" s="12"/>
      <c r="P31" s="14"/>
      <c r="Q31" s="14"/>
      <c r="R31" s="14"/>
      <c r="S31" s="14"/>
      <c r="T31" s="14"/>
      <c r="U31" s="14"/>
      <c r="V31" s="14"/>
      <c r="W31" s="14"/>
      <c r="X31" s="14"/>
      <c r="Y31" s="14"/>
      <c r="Z31" s="14"/>
      <c r="AA31" s="14"/>
      <c r="AB31" s="14"/>
      <c r="AC31" s="14"/>
      <c r="AD31" s="14"/>
      <c r="AE31" s="14"/>
      <c r="AF31" s="14"/>
      <c r="AG31" s="14"/>
      <c r="AH31" s="14"/>
      <c r="AI31" s="14"/>
      <c r="AJ31" s="14"/>
    </row>
    <row r="32" spans="1:36" ht="27" customHeight="1">
      <c r="A32" s="169" t="s">
        <v>0</v>
      </c>
      <c r="B32" s="170"/>
      <c r="C32" s="132" t="s">
        <v>1</v>
      </c>
      <c r="D32" s="128"/>
      <c r="E32" s="128"/>
      <c r="F32" s="130" t="s">
        <v>2</v>
      </c>
      <c r="G32" s="131"/>
      <c r="H32" s="132" t="s">
        <v>5</v>
      </c>
      <c r="I32" s="129"/>
      <c r="J32" s="52" t="s">
        <v>2</v>
      </c>
      <c r="K32" s="31"/>
      <c r="L32" s="17"/>
      <c r="M32" s="18"/>
      <c r="N32" s="19"/>
      <c r="O32" s="26"/>
      <c r="P32" s="21"/>
    </row>
    <row r="33" spans="1:36" ht="27" customHeight="1">
      <c r="A33" s="41" t="s">
        <v>3</v>
      </c>
      <c r="B33" s="53" t="s">
        <v>32</v>
      </c>
      <c r="C33" s="208" t="s">
        <v>28</v>
      </c>
      <c r="D33" s="209"/>
      <c r="E33" s="210"/>
      <c r="F33" s="54">
        <f>D23/2.3</f>
        <v>1739.1304347826087</v>
      </c>
      <c r="G33" s="55" t="s">
        <v>26</v>
      </c>
      <c r="H33" s="115" t="s">
        <v>6</v>
      </c>
      <c r="I33" s="116"/>
      <c r="J33" s="57">
        <f>ROUNDUP(+F33/5,0)</f>
        <v>348</v>
      </c>
      <c r="K33" s="32"/>
      <c r="L33" s="22"/>
      <c r="M33" s="18"/>
      <c r="N33" s="19"/>
      <c r="O33" s="26"/>
      <c r="P33" s="21"/>
    </row>
    <row r="34" spans="1:36" ht="16" customHeight="1">
      <c r="A34" s="46" t="s">
        <v>45</v>
      </c>
      <c r="B34" s="48"/>
      <c r="C34" s="19"/>
      <c r="D34" s="19"/>
      <c r="E34" s="19"/>
      <c r="F34" s="19"/>
      <c r="G34" s="48"/>
      <c r="H34" s="19"/>
      <c r="I34" s="47"/>
      <c r="J34" s="19"/>
      <c r="K34" s="16"/>
      <c r="L34" s="17"/>
      <c r="M34" s="18"/>
      <c r="N34" s="19"/>
      <c r="O34" s="26"/>
      <c r="P34" s="21"/>
    </row>
    <row r="35" spans="1:36" s="4" customFormat="1" ht="16" customHeight="1">
      <c r="A35" s="49"/>
      <c r="B35" s="50"/>
      <c r="C35" s="50"/>
      <c r="D35" s="58"/>
      <c r="E35" s="50"/>
      <c r="F35" s="59"/>
      <c r="G35" s="59"/>
      <c r="H35" s="50"/>
      <c r="I35" s="51"/>
      <c r="J35" s="50"/>
      <c r="K35" s="23"/>
      <c r="L35" s="23"/>
      <c r="M35" s="9"/>
      <c r="N35" s="24"/>
      <c r="O35" s="23"/>
    </row>
    <row r="36" spans="1:36" s="4" customFormat="1" ht="34" customHeight="1">
      <c r="A36" s="126" t="s">
        <v>0</v>
      </c>
      <c r="B36" s="127"/>
      <c r="C36" s="138" t="s">
        <v>1</v>
      </c>
      <c r="D36" s="130"/>
      <c r="E36" s="130"/>
      <c r="F36" s="128" t="s">
        <v>2</v>
      </c>
      <c r="G36" s="129"/>
      <c r="H36" s="132" t="s">
        <v>5</v>
      </c>
      <c r="I36" s="129"/>
      <c r="J36" s="52" t="s">
        <v>2</v>
      </c>
      <c r="K36" s="33"/>
      <c r="L36" s="5"/>
      <c r="M36" s="5"/>
      <c r="N36" s="6"/>
      <c r="O36" s="5"/>
    </row>
    <row r="37" spans="1:36" s="15" customFormat="1" ht="27" customHeight="1">
      <c r="A37" s="41" t="s">
        <v>9</v>
      </c>
      <c r="B37" s="60" t="s">
        <v>10</v>
      </c>
      <c r="C37" s="156" t="s">
        <v>37</v>
      </c>
      <c r="D37" s="157"/>
      <c r="E37" s="158"/>
      <c r="F37" s="61">
        <f>D23/40</f>
        <v>100</v>
      </c>
      <c r="G37" s="62" t="s">
        <v>26</v>
      </c>
      <c r="H37" s="113" t="s">
        <v>17</v>
      </c>
      <c r="I37" s="114"/>
      <c r="J37" s="63">
        <f>ROUNDUP(F37,0)</f>
        <v>100</v>
      </c>
      <c r="K37" s="34"/>
      <c r="L37" s="12"/>
      <c r="M37" s="13"/>
      <c r="N37" s="13"/>
      <c r="O37" s="12"/>
      <c r="P37" s="14"/>
      <c r="Q37" s="14"/>
      <c r="R37" s="14"/>
      <c r="S37" s="14"/>
      <c r="T37" s="14"/>
      <c r="U37" s="14"/>
      <c r="V37" s="14"/>
      <c r="W37" s="14"/>
      <c r="X37" s="14"/>
      <c r="Y37" s="14"/>
      <c r="Z37" s="14"/>
      <c r="AA37" s="14"/>
      <c r="AB37" s="14"/>
      <c r="AC37" s="14"/>
      <c r="AD37" s="14"/>
      <c r="AE37" s="14"/>
      <c r="AF37" s="14"/>
      <c r="AG37" s="14"/>
      <c r="AH37" s="14"/>
      <c r="AI37" s="14"/>
      <c r="AJ37" s="14"/>
    </row>
    <row r="38" spans="1:36" ht="27" customHeight="1">
      <c r="A38" s="64" t="s">
        <v>14</v>
      </c>
      <c r="B38" s="65" t="s">
        <v>8</v>
      </c>
      <c r="C38" s="141" t="s">
        <v>38</v>
      </c>
      <c r="D38" s="142"/>
      <c r="E38" s="143"/>
      <c r="F38" s="66">
        <f>D23/3.72</f>
        <v>1075.2688172043011</v>
      </c>
      <c r="G38" s="67" t="s">
        <v>26</v>
      </c>
      <c r="H38" s="139" t="s">
        <v>6</v>
      </c>
      <c r="I38" s="140"/>
      <c r="J38" s="68">
        <f>ROUNDUP(F38/5,0)</f>
        <v>216</v>
      </c>
      <c r="K38" s="31"/>
      <c r="L38" s="17"/>
      <c r="M38" s="18"/>
      <c r="N38" s="19"/>
      <c r="O38" s="27"/>
      <c r="P38" s="21"/>
    </row>
    <row r="39" spans="1:36" ht="16" customHeight="1">
      <c r="A39" s="69"/>
      <c r="B39" s="70"/>
      <c r="C39" s="71"/>
      <c r="D39" s="71"/>
      <c r="E39" s="71"/>
      <c r="F39" s="72"/>
      <c r="G39" s="72"/>
      <c r="H39" s="72"/>
      <c r="I39" s="72"/>
      <c r="J39" s="73"/>
      <c r="K39" s="16"/>
      <c r="L39" s="17"/>
      <c r="M39" s="18"/>
      <c r="N39" s="19"/>
      <c r="O39" s="27"/>
      <c r="P39" s="21"/>
    </row>
    <row r="40" spans="1:36" ht="16" customHeight="1">
      <c r="A40" s="74"/>
      <c r="B40" s="75"/>
      <c r="C40" s="71"/>
      <c r="D40" s="71"/>
      <c r="E40" s="71"/>
      <c r="F40" s="72"/>
      <c r="G40" s="72"/>
      <c r="H40" s="72"/>
      <c r="I40" s="72"/>
      <c r="J40" s="76"/>
      <c r="K40" s="16"/>
      <c r="L40" s="17"/>
      <c r="M40" s="18"/>
      <c r="N40" s="19"/>
      <c r="O40" s="27"/>
      <c r="P40" s="21"/>
    </row>
    <row r="41" spans="1:36" s="4" customFormat="1" ht="27" customHeight="1">
      <c r="A41" s="126" t="s">
        <v>0</v>
      </c>
      <c r="B41" s="127"/>
      <c r="C41" s="138" t="s">
        <v>1</v>
      </c>
      <c r="D41" s="130"/>
      <c r="E41" s="130"/>
      <c r="F41" s="128" t="s">
        <v>2</v>
      </c>
      <c r="G41" s="129"/>
      <c r="H41" s="138" t="s">
        <v>5</v>
      </c>
      <c r="I41" s="131"/>
      <c r="J41" s="40" t="s">
        <v>2</v>
      </c>
      <c r="K41" s="33"/>
      <c r="L41" s="5"/>
      <c r="M41" s="5"/>
      <c r="N41" s="6"/>
      <c r="O41" s="5"/>
    </row>
    <row r="42" spans="1:36" s="4" customFormat="1" ht="27" customHeight="1">
      <c r="A42" s="77" t="s">
        <v>9</v>
      </c>
      <c r="B42" s="78" t="s">
        <v>10</v>
      </c>
      <c r="C42" s="156" t="s">
        <v>37</v>
      </c>
      <c r="D42" s="157"/>
      <c r="E42" s="158"/>
      <c r="F42" s="79">
        <f>D23/40</f>
        <v>100</v>
      </c>
      <c r="G42" s="56" t="s">
        <v>26</v>
      </c>
      <c r="H42" s="124" t="s">
        <v>17</v>
      </c>
      <c r="I42" s="125"/>
      <c r="J42" s="45">
        <f>ROUNDUP(F42,0)</f>
        <v>100</v>
      </c>
      <c r="K42" s="33"/>
      <c r="L42" s="5"/>
      <c r="M42" s="5"/>
      <c r="N42" s="6"/>
      <c r="O42" s="5"/>
    </row>
    <row r="43" spans="1:36" s="4" customFormat="1" ht="38" customHeight="1">
      <c r="A43" s="80" t="s">
        <v>14</v>
      </c>
      <c r="B43" s="81" t="s">
        <v>8</v>
      </c>
      <c r="C43" s="163" t="s">
        <v>38</v>
      </c>
      <c r="D43" s="164"/>
      <c r="E43" s="165"/>
      <c r="F43" s="66">
        <f>D23/3.72</f>
        <v>1075.2688172043011</v>
      </c>
      <c r="G43" s="67" t="s">
        <v>26</v>
      </c>
      <c r="H43" s="139" t="s">
        <v>6</v>
      </c>
      <c r="I43" s="140"/>
      <c r="J43" s="82">
        <f>ROUNDUP(F43/5,0)</f>
        <v>216</v>
      </c>
      <c r="K43" s="33"/>
      <c r="L43" s="5"/>
      <c r="M43" s="5"/>
      <c r="N43" s="6"/>
      <c r="O43" s="5"/>
    </row>
    <row r="44" spans="1:36" s="4" customFormat="1" ht="48" customHeight="1">
      <c r="A44" s="41" t="s">
        <v>11</v>
      </c>
      <c r="B44" s="60" t="s">
        <v>59</v>
      </c>
      <c r="C44" s="156" t="s">
        <v>15</v>
      </c>
      <c r="D44" s="157"/>
      <c r="E44" s="158"/>
      <c r="F44" s="79">
        <f>D23*0.3</f>
        <v>1200</v>
      </c>
      <c r="G44" s="44" t="s">
        <v>12</v>
      </c>
      <c r="H44" s="113" t="s">
        <v>29</v>
      </c>
      <c r="I44" s="114"/>
      <c r="J44" s="83">
        <f>ROUNDUP(F44/3,0)</f>
        <v>400</v>
      </c>
      <c r="K44" s="33"/>
      <c r="L44" s="5"/>
      <c r="M44" s="5"/>
      <c r="N44" s="6"/>
      <c r="O44" s="5"/>
    </row>
    <row r="45" spans="1:36" s="4" customFormat="1" ht="27" customHeight="1">
      <c r="A45" s="64" t="s">
        <v>13</v>
      </c>
      <c r="B45" s="65" t="s">
        <v>7</v>
      </c>
      <c r="C45" s="141" t="s">
        <v>16</v>
      </c>
      <c r="D45" s="142"/>
      <c r="E45" s="143"/>
      <c r="F45" s="66">
        <f>ROUNDUP(+D23*0.5,0)</f>
        <v>2000</v>
      </c>
      <c r="G45" s="84" t="s">
        <v>12</v>
      </c>
      <c r="H45" s="144" t="s">
        <v>27</v>
      </c>
      <c r="I45" s="145"/>
      <c r="J45" s="86">
        <f>ROUNDUP(F45/30,0)</f>
        <v>67</v>
      </c>
      <c r="K45" s="33"/>
      <c r="L45" s="5"/>
      <c r="M45" s="5"/>
      <c r="N45" s="6"/>
      <c r="O45" s="5"/>
    </row>
    <row r="46" spans="1:36" s="4" customFormat="1" ht="16" customHeight="1">
      <c r="A46" s="69"/>
      <c r="B46" s="70"/>
      <c r="C46" s="71"/>
      <c r="D46" s="71"/>
      <c r="E46" s="71"/>
      <c r="F46" s="87"/>
      <c r="G46" s="72"/>
      <c r="H46" s="87"/>
      <c r="I46" s="87"/>
      <c r="J46" s="76"/>
      <c r="K46" s="5"/>
      <c r="L46" s="5"/>
      <c r="M46" s="5"/>
      <c r="N46" s="6"/>
      <c r="O46" s="5"/>
    </row>
    <row r="47" spans="1:36" s="4" customFormat="1" ht="16" customHeight="1">
      <c r="A47" s="69"/>
      <c r="B47" s="70"/>
      <c r="C47" s="71"/>
      <c r="D47" s="71"/>
      <c r="E47" s="71"/>
      <c r="F47" s="88"/>
      <c r="G47" s="88"/>
      <c r="H47" s="72"/>
      <c r="I47" s="72"/>
      <c r="J47" s="76"/>
      <c r="K47" s="5"/>
      <c r="L47" s="5"/>
      <c r="M47" s="5"/>
      <c r="N47" s="6"/>
      <c r="O47" s="5"/>
    </row>
    <row r="48" spans="1:36" s="4" customFormat="1" ht="27" customHeight="1">
      <c r="A48" s="126" t="s">
        <v>0</v>
      </c>
      <c r="B48" s="127"/>
      <c r="C48" s="138" t="s">
        <v>1</v>
      </c>
      <c r="D48" s="130"/>
      <c r="E48" s="130"/>
      <c r="F48" s="128" t="s">
        <v>2</v>
      </c>
      <c r="G48" s="129"/>
      <c r="H48" s="132" t="s">
        <v>5</v>
      </c>
      <c r="I48" s="129"/>
      <c r="J48" s="89" t="s">
        <v>2</v>
      </c>
      <c r="K48" s="5"/>
      <c r="L48" s="5"/>
      <c r="M48" s="5"/>
      <c r="N48" s="6"/>
      <c r="O48" s="5"/>
    </row>
    <row r="49" spans="1:15" s="4" customFormat="1" ht="37.5" customHeight="1">
      <c r="A49" s="90" t="s">
        <v>36</v>
      </c>
      <c r="B49" s="91" t="s">
        <v>30</v>
      </c>
      <c r="C49" s="156" t="s">
        <v>35</v>
      </c>
      <c r="D49" s="157"/>
      <c r="E49" s="158"/>
      <c r="F49" s="79">
        <f>(D23+0.15*D24)/8.08</f>
        <v>499.74595692104214</v>
      </c>
      <c r="G49" s="62" t="s">
        <v>20</v>
      </c>
      <c r="H49" s="136" t="s">
        <v>21</v>
      </c>
      <c r="I49" s="137"/>
      <c r="J49" s="45">
        <f>ROUNDUP(F49/1,0)</f>
        <v>500</v>
      </c>
      <c r="K49" s="33"/>
      <c r="L49" s="5"/>
      <c r="M49" s="5"/>
      <c r="N49" s="6"/>
      <c r="O49" s="5"/>
    </row>
    <row r="50" spans="1:15" s="4" customFormat="1" ht="27" customHeight="1">
      <c r="A50" s="64" t="s">
        <v>18</v>
      </c>
      <c r="B50" s="65" t="s">
        <v>31</v>
      </c>
      <c r="C50" s="163" t="s">
        <v>22</v>
      </c>
      <c r="D50" s="164"/>
      <c r="E50" s="165"/>
      <c r="F50" s="92">
        <f>+J49*8.2</f>
        <v>4100</v>
      </c>
      <c r="G50" s="85" t="s">
        <v>24</v>
      </c>
      <c r="H50" s="144" t="s">
        <v>25</v>
      </c>
      <c r="I50" s="145"/>
      <c r="J50" s="68">
        <f>ROUNDUP(F50/22,0)</f>
        <v>187</v>
      </c>
      <c r="K50" s="33"/>
      <c r="L50" s="5"/>
      <c r="M50" s="5"/>
      <c r="N50" s="6"/>
      <c r="O50" s="5"/>
    </row>
    <row r="51" spans="1:15" s="4" customFormat="1" ht="36" customHeight="1">
      <c r="A51" s="93" t="s">
        <v>19</v>
      </c>
      <c r="B51" s="78" t="s">
        <v>33</v>
      </c>
      <c r="C51" s="166" t="s">
        <v>23</v>
      </c>
      <c r="D51" s="167"/>
      <c r="E51" s="168"/>
      <c r="F51" s="45">
        <f>+J50*22*0.1</f>
        <v>411.40000000000003</v>
      </c>
      <c r="G51" s="94" t="s">
        <v>4</v>
      </c>
      <c r="H51" s="146" t="s">
        <v>17</v>
      </c>
      <c r="I51" s="147"/>
      <c r="J51" s="63">
        <f>ROUNDUP(F51/6.3,0)</f>
        <v>66</v>
      </c>
      <c r="K51" s="33"/>
      <c r="L51" s="5"/>
      <c r="M51" s="5"/>
      <c r="N51" s="6"/>
      <c r="O51" s="5"/>
    </row>
    <row r="52" spans="1:15" s="4" customFormat="1" ht="27" customHeight="1">
      <c r="A52" s="95" t="s">
        <v>47</v>
      </c>
      <c r="B52" s="96" t="s">
        <v>46</v>
      </c>
      <c r="C52" s="141" t="s">
        <v>48</v>
      </c>
      <c r="D52" s="142"/>
      <c r="E52" s="143"/>
      <c r="F52" s="97">
        <f>+D24*22.7/11.3</f>
        <v>508.20320627130764</v>
      </c>
      <c r="G52" s="67" t="s">
        <v>12</v>
      </c>
      <c r="H52" s="139" t="s">
        <v>49</v>
      </c>
      <c r="I52" s="140"/>
      <c r="J52" s="68">
        <f>ROUNDUP(F52/22.7,0)</f>
        <v>23</v>
      </c>
      <c r="K52" s="33"/>
      <c r="L52" s="5"/>
      <c r="M52" s="5"/>
      <c r="N52" s="6"/>
      <c r="O52" s="5"/>
    </row>
    <row r="53" spans="1:15" s="4" customFormat="1" ht="27" customHeight="1">
      <c r="A53" s="98" t="s">
        <v>51</v>
      </c>
      <c r="B53" s="99" t="s">
        <v>50</v>
      </c>
      <c r="C53" s="156" t="s">
        <v>52</v>
      </c>
      <c r="D53" s="157"/>
      <c r="E53" s="158"/>
      <c r="F53" s="100">
        <f>+D24*1.05</f>
        <v>265.63132345414385</v>
      </c>
      <c r="G53" s="62" t="s">
        <v>24</v>
      </c>
      <c r="H53" s="113" t="s">
        <v>53</v>
      </c>
      <c r="I53" s="207"/>
      <c r="J53" s="63">
        <f>ROUNDUP(F53/3,0)</f>
        <v>89</v>
      </c>
      <c r="K53" s="33"/>
      <c r="L53" s="5"/>
      <c r="M53" s="5"/>
      <c r="N53" s="6"/>
      <c r="O53" s="5"/>
    </row>
    <row r="54" spans="1:15" s="4" customFormat="1" ht="15" customHeight="1">
      <c r="A54" s="101"/>
      <c r="B54" s="101"/>
      <c r="C54" s="101"/>
      <c r="D54" s="101"/>
      <c r="E54" s="101"/>
      <c r="F54" s="101"/>
      <c r="G54" s="7"/>
      <c r="H54" s="101"/>
      <c r="I54" s="101"/>
      <c r="J54" s="7"/>
      <c r="K54" s="5"/>
      <c r="L54" s="5"/>
      <c r="M54" s="5"/>
      <c r="N54" s="6"/>
      <c r="O54" s="5"/>
    </row>
    <row r="55" spans="1:15" s="4" customFormat="1" ht="15" customHeight="1">
      <c r="A55" s="171" t="s">
        <v>58</v>
      </c>
      <c r="B55" s="172"/>
      <c r="C55" s="172"/>
      <c r="D55" s="172"/>
      <c r="E55" s="172"/>
      <c r="F55" s="172"/>
      <c r="G55" s="172"/>
      <c r="H55" s="172"/>
      <c r="I55" s="172"/>
      <c r="J55" s="172"/>
      <c r="K55" s="5"/>
      <c r="L55" s="5"/>
      <c r="M55" s="5"/>
      <c r="N55" s="6"/>
      <c r="O55" s="5"/>
    </row>
    <row r="56" spans="1:15" s="4" customFormat="1">
      <c r="A56" s="173"/>
      <c r="B56" s="172"/>
      <c r="C56" s="172"/>
      <c r="D56" s="172"/>
      <c r="E56" s="172"/>
      <c r="F56" s="172"/>
      <c r="G56" s="172"/>
      <c r="H56" s="172"/>
      <c r="I56" s="172"/>
      <c r="J56" s="172"/>
      <c r="K56" s="5"/>
      <c r="L56" s="5"/>
      <c r="M56" s="5"/>
      <c r="N56" s="6"/>
      <c r="O56" s="5"/>
    </row>
    <row r="57" spans="1:15" s="4" customFormat="1">
      <c r="A57" s="173"/>
      <c r="B57" s="172"/>
      <c r="C57" s="172"/>
      <c r="D57" s="172"/>
      <c r="E57" s="172"/>
      <c r="F57" s="172"/>
      <c r="G57" s="172"/>
      <c r="H57" s="172"/>
      <c r="I57" s="172"/>
      <c r="J57" s="172"/>
      <c r="K57" s="5"/>
      <c r="L57" s="5"/>
      <c r="M57" s="5"/>
      <c r="N57" s="6"/>
      <c r="O57" s="5"/>
    </row>
    <row r="58" spans="1:15" s="4" customFormat="1">
      <c r="A58" s="173"/>
      <c r="B58" s="172"/>
      <c r="C58" s="172"/>
      <c r="D58" s="172"/>
      <c r="E58" s="172"/>
      <c r="F58" s="172"/>
      <c r="G58" s="172"/>
      <c r="H58" s="172"/>
      <c r="I58" s="172"/>
      <c r="J58" s="172"/>
      <c r="K58" s="5"/>
      <c r="L58" s="5"/>
      <c r="M58" s="5"/>
      <c r="N58" s="6"/>
      <c r="O58" s="5"/>
    </row>
    <row r="59" spans="1:15" s="4" customFormat="1">
      <c r="A59" s="173"/>
      <c r="B59" s="172"/>
      <c r="C59" s="172"/>
      <c r="D59" s="172"/>
      <c r="E59" s="172"/>
      <c r="F59" s="172"/>
      <c r="G59" s="172"/>
      <c r="H59" s="172"/>
      <c r="I59" s="172"/>
      <c r="J59" s="172"/>
      <c r="K59" s="5"/>
      <c r="L59" s="5"/>
      <c r="M59" s="5"/>
      <c r="N59" s="6"/>
      <c r="O59" s="5"/>
    </row>
    <row r="60" spans="1:15" s="4" customFormat="1">
      <c r="A60" s="173"/>
      <c r="B60" s="172"/>
      <c r="C60" s="172"/>
      <c r="D60" s="172"/>
      <c r="E60" s="172"/>
      <c r="F60" s="172"/>
      <c r="G60" s="172"/>
      <c r="H60" s="172"/>
      <c r="I60" s="172"/>
      <c r="J60" s="172"/>
      <c r="K60" s="5"/>
      <c r="L60" s="5"/>
      <c r="M60" s="5"/>
      <c r="N60" s="6"/>
      <c r="O60" s="5"/>
    </row>
    <row r="61" spans="1:15" s="4" customFormat="1">
      <c r="G61" s="5"/>
      <c r="J61" s="5"/>
      <c r="K61" s="5"/>
      <c r="L61" s="5"/>
      <c r="M61" s="5"/>
      <c r="N61" s="6"/>
      <c r="O61" s="5"/>
    </row>
    <row r="62" spans="1:15" s="4" customFormat="1">
      <c r="G62" s="5"/>
      <c r="J62" s="5"/>
      <c r="K62" s="5"/>
      <c r="L62" s="5"/>
      <c r="M62" s="5"/>
      <c r="N62" s="6"/>
      <c r="O62" s="5"/>
    </row>
    <row r="63" spans="1:15" s="4" customFormat="1">
      <c r="G63" s="5"/>
      <c r="J63" s="5"/>
      <c r="K63" s="5"/>
      <c r="L63" s="5"/>
      <c r="M63" s="5"/>
      <c r="N63" s="6"/>
      <c r="O63" s="5"/>
    </row>
    <row r="64" spans="1:15" s="4" customFormat="1">
      <c r="G64" s="5"/>
      <c r="J64" s="5"/>
      <c r="K64" s="5"/>
      <c r="L64" s="5"/>
      <c r="M64" s="5"/>
      <c r="N64" s="6"/>
      <c r="O64" s="5"/>
    </row>
    <row r="65" spans="7:15" s="4" customFormat="1">
      <c r="G65" s="5"/>
      <c r="J65" s="5"/>
      <c r="L65" s="5"/>
      <c r="M65" s="5"/>
      <c r="N65" s="6"/>
      <c r="O65" s="5"/>
    </row>
    <row r="66" spans="7:15" s="4" customFormat="1">
      <c r="G66" s="5"/>
      <c r="J66" s="5"/>
      <c r="K66" s="5"/>
      <c r="L66" s="5"/>
      <c r="M66" s="5"/>
      <c r="N66" s="6"/>
      <c r="O66" s="5"/>
    </row>
    <row r="67" spans="7:15" s="4" customFormat="1">
      <c r="G67" s="5"/>
      <c r="J67" s="5"/>
      <c r="K67" s="5"/>
      <c r="L67" s="5"/>
      <c r="M67" s="5"/>
      <c r="N67" s="6"/>
      <c r="O67" s="5"/>
    </row>
    <row r="68" spans="7:15" s="4" customFormat="1">
      <c r="G68" s="5"/>
      <c r="J68" s="5"/>
      <c r="K68" s="5"/>
      <c r="L68" s="5"/>
      <c r="M68" s="5"/>
      <c r="N68" s="6"/>
      <c r="O68" s="5"/>
    </row>
    <row r="69" spans="7:15" s="4" customFormat="1">
      <c r="G69" s="5"/>
      <c r="J69" s="5"/>
      <c r="K69" s="5"/>
      <c r="L69" s="5"/>
      <c r="M69" s="5"/>
      <c r="N69" s="6"/>
      <c r="O69" s="5"/>
    </row>
    <row r="70" spans="7:15" s="4" customFormat="1">
      <c r="G70" s="5"/>
      <c r="J70" s="5"/>
      <c r="K70" s="5"/>
      <c r="L70" s="5"/>
      <c r="M70" s="5"/>
      <c r="N70" s="6"/>
      <c r="O70" s="5"/>
    </row>
    <row r="71" spans="7:15" s="4" customFormat="1">
      <c r="M71" s="5"/>
      <c r="N71" s="6"/>
      <c r="O71" s="5"/>
    </row>
    <row r="72" spans="7:15" s="4" customFormat="1">
      <c r="G72" s="5"/>
      <c r="J72" s="5"/>
      <c r="K72" s="5"/>
      <c r="L72" s="5"/>
      <c r="M72" s="5"/>
      <c r="N72" s="6"/>
      <c r="O72" s="5"/>
    </row>
    <row r="73" spans="7:15" s="4" customFormat="1">
      <c r="G73" s="5"/>
      <c r="J73" s="5"/>
      <c r="K73" s="5"/>
      <c r="L73" s="5"/>
      <c r="M73" s="5"/>
      <c r="N73" s="6"/>
      <c r="O73" s="5"/>
    </row>
    <row r="74" spans="7:15" s="4" customFormat="1">
      <c r="G74" s="5"/>
      <c r="J74" s="5"/>
      <c r="K74" s="5"/>
      <c r="L74" s="5"/>
      <c r="M74" s="5"/>
      <c r="N74" s="6"/>
      <c r="O74" s="5"/>
    </row>
    <row r="75" spans="7:15" s="4" customFormat="1">
      <c r="G75" s="5"/>
      <c r="J75" s="5"/>
      <c r="K75" s="5"/>
      <c r="L75" s="5"/>
      <c r="M75" s="5"/>
      <c r="N75" s="6"/>
      <c r="O75" s="5"/>
    </row>
  </sheetData>
  <sheetProtection algorithmName="SHA-512" hashValue="ZoZaffTfoDYSVrTbBnha3d2aYWGJI3wGIEfGmdk2qo6v3UvJV6Cf6zkXxw/OvZtnkVHSkt3vJINKl2CVe0PsCA==" saltValue="7za4yUOIp96aFjs/KYRD2Q==" spinCount="100000" sheet="1" objects="1" scenarios="1" selectLockedCells="1"/>
  <mergeCells count="66">
    <mergeCell ref="A55:J60"/>
    <mergeCell ref="F13:J13"/>
    <mergeCell ref="F14:J14"/>
    <mergeCell ref="B15:J15"/>
    <mergeCell ref="A22:J22"/>
    <mergeCell ref="A25:J27"/>
    <mergeCell ref="A23:C23"/>
    <mergeCell ref="A24:C24"/>
    <mergeCell ref="F23:J23"/>
    <mergeCell ref="F24:J24"/>
    <mergeCell ref="H53:I53"/>
    <mergeCell ref="C29:E29"/>
    <mergeCell ref="C33:E33"/>
    <mergeCell ref="C37:E37"/>
    <mergeCell ref="C38:E38"/>
    <mergeCell ref="H44:I44"/>
    <mergeCell ref="A1:J12"/>
    <mergeCell ref="B13:D13"/>
    <mergeCell ref="B14:D14"/>
    <mergeCell ref="C53:E53"/>
    <mergeCell ref="D23:E23"/>
    <mergeCell ref="D24:E24"/>
    <mergeCell ref="C28:E28"/>
    <mergeCell ref="C36:E36"/>
    <mergeCell ref="C41:E41"/>
    <mergeCell ref="C44:E44"/>
    <mergeCell ref="C49:E49"/>
    <mergeCell ref="C42:E42"/>
    <mergeCell ref="C43:E43"/>
    <mergeCell ref="C50:E50"/>
    <mergeCell ref="C51:E51"/>
    <mergeCell ref="A32:B32"/>
    <mergeCell ref="C32:E32"/>
    <mergeCell ref="H52:I52"/>
    <mergeCell ref="H50:I50"/>
    <mergeCell ref="H51:I51"/>
    <mergeCell ref="H38:I38"/>
    <mergeCell ref="C52:E52"/>
    <mergeCell ref="A48:B48"/>
    <mergeCell ref="F48:G48"/>
    <mergeCell ref="H48:I48"/>
    <mergeCell ref="H49:I49"/>
    <mergeCell ref="A41:B41"/>
    <mergeCell ref="F41:G41"/>
    <mergeCell ref="H41:I41"/>
    <mergeCell ref="H42:I42"/>
    <mergeCell ref="H43:I43"/>
    <mergeCell ref="C45:E45"/>
    <mergeCell ref="C48:E48"/>
    <mergeCell ref="H45:I45"/>
    <mergeCell ref="B16:J20"/>
    <mergeCell ref="M15:O15"/>
    <mergeCell ref="M16:O16"/>
    <mergeCell ref="H37:I37"/>
    <mergeCell ref="H33:I33"/>
    <mergeCell ref="A21:J21"/>
    <mergeCell ref="A28:B28"/>
    <mergeCell ref="F28:G28"/>
    <mergeCell ref="H28:I28"/>
    <mergeCell ref="H29:I29"/>
    <mergeCell ref="A36:B36"/>
    <mergeCell ref="F36:G36"/>
    <mergeCell ref="F32:G32"/>
    <mergeCell ref="H32:I32"/>
    <mergeCell ref="A16:A20"/>
    <mergeCell ref="H36:I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IMPERMEABILIZACIONES ENTERRADAS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Quimbayo Diaz</dc:creator>
  <cp:lastModifiedBy>Torres, Diana P.</cp:lastModifiedBy>
  <cp:lastPrinted>2021-10-13T23:57:25Z</cp:lastPrinted>
  <dcterms:created xsi:type="dcterms:W3CDTF">2020-02-20T17:48:28Z</dcterms:created>
  <dcterms:modified xsi:type="dcterms:W3CDTF">2024-09-12T19:13:09Z</dcterms:modified>
</cp:coreProperties>
</file>